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emp Folder for Idox Upload\"/>
    </mc:Choice>
  </mc:AlternateContent>
  <xr:revisionPtr revIDLastSave="0" documentId="8_{29752831-8954-4FEF-86CE-A8A8F4FF7888}" xr6:coauthVersionLast="41" xr6:coauthVersionMax="41" xr10:uidLastSave="{00000000-0000-0000-0000-000000000000}"/>
  <bookViews>
    <workbookView xWindow="5355" yWindow="1350" windowWidth="19425" windowHeight="12915" xr2:uid="{CCFE9F8F-37EC-45A6-BC2E-4199CF56C556}"/>
  </bookViews>
  <sheets>
    <sheet name="FOI" sheetId="1" r:id="rId1"/>
    <sheet name="SANG &amp; SAMM" sheetId="2" r:id="rId2"/>
    <sheet name="1314" sheetId="3" r:id="rId3"/>
    <sheet name="1415" sheetId="4" r:id="rId4"/>
    <sheet name="1516" sheetId="5" r:id="rId5"/>
    <sheet name="1617" sheetId="6" r:id="rId6"/>
    <sheet name="1718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0" i="2" l="1"/>
  <c r="D50" i="2"/>
  <c r="D48" i="2"/>
  <c r="E47" i="2"/>
  <c r="D47" i="2"/>
  <c r="E46" i="2"/>
  <c r="D46" i="2"/>
  <c r="E41" i="2"/>
  <c r="D41" i="2"/>
  <c r="D40" i="2"/>
  <c r="D39" i="2"/>
  <c r="D38" i="2"/>
  <c r="E37" i="2"/>
  <c r="D37" i="2"/>
  <c r="E32" i="2"/>
  <c r="D32" i="2"/>
  <c r="D31" i="2"/>
  <c r="D29" i="2"/>
  <c r="E28" i="2"/>
  <c r="D28" i="2"/>
  <c r="E23" i="2"/>
  <c r="E20" i="2"/>
  <c r="E19" i="2"/>
  <c r="E14" i="2"/>
  <c r="F14" i="2" s="1"/>
  <c r="C23" i="2" s="1"/>
  <c r="F23" i="2" s="1"/>
  <c r="C32" i="2" s="1"/>
  <c r="F32" i="2" s="1"/>
  <c r="C41" i="2" s="1"/>
  <c r="F41" i="2" s="1"/>
  <c r="C50" i="2" s="1"/>
  <c r="F50" i="2" s="1"/>
  <c r="D14" i="2"/>
  <c r="D13" i="2"/>
  <c r="F13" i="2" s="1"/>
  <c r="C22" i="2" s="1"/>
  <c r="F22" i="2" s="1"/>
  <c r="C31" i="2" s="1"/>
  <c r="F31" i="2" s="1"/>
  <c r="C40" i="2" s="1"/>
  <c r="F40" i="2" s="1"/>
  <c r="C49" i="2" s="1"/>
  <c r="F49" i="2" s="1"/>
  <c r="D12" i="2"/>
  <c r="D11" i="2"/>
  <c r="D10" i="2"/>
  <c r="F12" i="2"/>
  <c r="C21" i="2" s="1"/>
  <c r="F21" i="2" s="1"/>
  <c r="C30" i="2" s="1"/>
  <c r="F30" i="2" s="1"/>
  <c r="C39" i="2" s="1"/>
  <c r="F39" i="2" s="1"/>
  <c r="C48" i="2" s="1"/>
  <c r="F48" i="2" s="1"/>
  <c r="F11" i="2"/>
  <c r="C20" i="2" s="1"/>
  <c r="F20" i="2" s="1"/>
  <c r="C29" i="2" s="1"/>
  <c r="F29" i="2" s="1"/>
  <c r="C38" i="2" s="1"/>
  <c r="F38" i="2" s="1"/>
  <c r="C47" i="2" s="1"/>
  <c r="F47" i="2" s="1"/>
  <c r="F10" i="2"/>
  <c r="C19" i="2" s="1"/>
  <c r="F19" i="2" s="1"/>
  <c r="C28" i="2" s="1"/>
  <c r="F28" i="2" s="1"/>
  <c r="C37" i="2" s="1"/>
  <c r="F37" i="2" s="1"/>
  <c r="C46" i="2" s="1"/>
  <c r="F46" i="2" s="1"/>
</calcChain>
</file>

<file path=xl/sharedStrings.xml><?xml version="1.0" encoding="utf-8"?>
<sst xmlns="http://schemas.openxmlformats.org/spreadsheetml/2006/main" count="832" uniqueCount="84">
  <si>
    <t>Please provide details of all payments received under Section 106 Planning Obligations for the years 2013/14, 2014/15, 2015/16, 2016/17, 2017/18 (and, if available, 2018/19), including the following details:</t>
  </si>
  <si>
    <t xml:space="preserve">The date the payment was banked </t>
  </si>
  <si>
    <t>The value of the payment</t>
  </si>
  <si>
    <t>The purpose of the payment (for example, payments made to ‘health care’ or ‘affordable housing’)</t>
  </si>
  <si>
    <t>The amount of the payment that has been allocated</t>
  </si>
  <si>
    <t>The amount that has been allocated but not spent</t>
  </si>
  <si>
    <t xml:space="preserve"> The recipient of the allocated payment</t>
  </si>
  <si>
    <t xml:space="preserve">The amount that has been repaid to the developer </t>
  </si>
  <si>
    <t>The reason for the repayment</t>
  </si>
  <si>
    <t>FOI Question</t>
  </si>
  <si>
    <t>Response</t>
  </si>
  <si>
    <t>Please see the additional tabs below for the data for each financial year. Please note that figures for SANG and SAMM contributions received via Section 106 Contributions are in a separate tab.</t>
  </si>
  <si>
    <t>All contributions are committed with the exception of very recently received contributions which are in the process of being committeed to a project.</t>
  </si>
  <si>
    <t>The Council have not made any repayments</t>
  </si>
  <si>
    <t>N/A</t>
  </si>
  <si>
    <t>SANG Contributions</t>
  </si>
  <si>
    <t>SAMM Contributions</t>
  </si>
  <si>
    <t>Contributions secured via Section 106 Agreements for SANGS are allocated to a SANG site and spent on the maintance of the site.</t>
  </si>
  <si>
    <t>Since 2011 and up to the end of March 2018 we have paid £931,505.64 to Hampshire CC.</t>
  </si>
  <si>
    <t>Chantry Wood</t>
  </si>
  <si>
    <t>Effingham Common</t>
  </si>
  <si>
    <t>Lakeside</t>
  </si>
  <si>
    <t>Riverside</t>
  </si>
  <si>
    <t>2013/14</t>
  </si>
  <si>
    <t>SANG Site</t>
  </si>
  <si>
    <t>Balance at 01-04-13</t>
  </si>
  <si>
    <t>Income received 2013-14</t>
  </si>
  <si>
    <t>Expenditure 2013-14</t>
  </si>
  <si>
    <t>Revised balance 31-03-14</t>
  </si>
  <si>
    <t>Parsonage Meadows</t>
  </si>
  <si>
    <t>2014/15</t>
  </si>
  <si>
    <t>Balance at 01-04-14</t>
  </si>
  <si>
    <t>Income received 2014-15</t>
  </si>
  <si>
    <t>Expenditure 2014-15</t>
  </si>
  <si>
    <t>Revised balance 31-03-15</t>
  </si>
  <si>
    <t>2015/16</t>
  </si>
  <si>
    <t>Balance at 01-04-15</t>
  </si>
  <si>
    <t>Income received 2015-16</t>
  </si>
  <si>
    <t>Expenditure 2015-16</t>
  </si>
  <si>
    <t>Revised balance 31-03-16</t>
  </si>
  <si>
    <t>2016/17</t>
  </si>
  <si>
    <t>Balance at 01-04-16</t>
  </si>
  <si>
    <t>Income received 2016-17</t>
  </si>
  <si>
    <t>Expenditure 2016-17</t>
  </si>
  <si>
    <t>Revised balance 31-03-17</t>
  </si>
  <si>
    <t>2017/18</t>
  </si>
  <si>
    <t>Balance at 01-04-17</t>
  </si>
  <si>
    <t>Income received 2017-18</t>
  </si>
  <si>
    <t>Expenditure 2017-18</t>
  </si>
  <si>
    <t>Revised balance 31-03-18</t>
  </si>
  <si>
    <t>This is collected by Guildford Borough Council on behalf of Natural England and sent to Hampshire County Council quarterly, who collate the data for Natural England.</t>
  </si>
  <si>
    <t>Purpose of Payment</t>
  </si>
  <si>
    <t>BALANCE</t>
  </si>
  <si>
    <t>RECEIPTS</t>
  </si>
  <si>
    <t>APPLIED</t>
  </si>
  <si>
    <t xml:space="preserve">TRANSFER </t>
  </si>
  <si>
    <t>01-04-13</t>
  </si>
  <si>
    <t>2013-14</t>
  </si>
  <si>
    <t>OTHER A/CS</t>
  </si>
  <si>
    <t>31-03-14</t>
  </si>
  <si>
    <t>Environmental Improvements</t>
  </si>
  <si>
    <t>Parks</t>
  </si>
  <si>
    <t>Art</t>
  </si>
  <si>
    <t>Transport</t>
  </si>
  <si>
    <t>Other</t>
  </si>
  <si>
    <t>CCTV</t>
  </si>
  <si>
    <t>Transport/SCC?</t>
  </si>
  <si>
    <t>SCC</t>
  </si>
  <si>
    <t>SCC Transport</t>
  </si>
  <si>
    <t>01-04-14</t>
  </si>
  <si>
    <t>2014-15</t>
  </si>
  <si>
    <t>31-03-15</t>
  </si>
  <si>
    <t>01-04-15</t>
  </si>
  <si>
    <t>2015-16</t>
  </si>
  <si>
    <t>31-03-16</t>
  </si>
  <si>
    <t>Transport/SCC</t>
  </si>
  <si>
    <t>01-04-16</t>
  </si>
  <si>
    <t>2016-17</t>
  </si>
  <si>
    <t>31-03-17</t>
  </si>
  <si>
    <t>01-04-17</t>
  </si>
  <si>
    <t>2017-18</t>
  </si>
  <si>
    <t>31-03-18</t>
  </si>
  <si>
    <t xml:space="preserve"> </t>
  </si>
  <si>
    <t>Please see the tabs for each financial year which shows the following: 
- contributions in hand for that year
- monies spent that year
- The purpose of the contribution 
- Contributions transfered such as contributions for Surrey County Council
- what remains at the end of the year (and carries forward to the next financial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</si>
</sst>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&quot;£&quot;#,##0.00"/>
    <numFmt numFmtId="170" formatCode="#,##0.00_);\(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/>
    </xf>
    <xf numFmtId="168" fontId="0" fillId="0" borderId="0" xfId="0" applyNumberForma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168" fontId="0" fillId="0" borderId="1" xfId="0" applyNumberFormat="1" applyBorder="1"/>
    <xf numFmtId="168" fontId="0" fillId="0" borderId="1" xfId="0" applyNumberFormat="1" applyFill="1" applyBorder="1"/>
    <xf numFmtId="0" fontId="1" fillId="0" borderId="1" xfId="0" applyFont="1" applyBorder="1"/>
    <xf numFmtId="170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339E8-F9BF-434B-8C92-6AB82077827A}">
  <dimension ref="A2:B11"/>
  <sheetViews>
    <sheetView tabSelected="1" topLeftCell="A4" workbookViewId="0">
      <selection activeCell="F7" sqref="F7"/>
    </sheetView>
  </sheetViews>
  <sheetFormatPr defaultRowHeight="15" x14ac:dyDescent="0.25"/>
  <cols>
    <col min="1" max="1" width="61.42578125" customWidth="1"/>
    <col min="2" max="2" width="60.28515625" customWidth="1"/>
  </cols>
  <sheetData>
    <row r="2" spans="1:2" ht="15.75" customHeight="1" x14ac:dyDescent="0.25">
      <c r="A2" s="4" t="s">
        <v>9</v>
      </c>
      <c r="B2" s="4" t="s">
        <v>10</v>
      </c>
    </row>
    <row r="3" spans="1:2" ht="60" x14ac:dyDescent="0.25">
      <c r="A3" s="1" t="s">
        <v>0</v>
      </c>
      <c r="B3" s="3" t="s">
        <v>11</v>
      </c>
    </row>
    <row r="4" spans="1:2" ht="45" customHeight="1" x14ac:dyDescent="0.25">
      <c r="A4" s="5" t="s">
        <v>1</v>
      </c>
      <c r="B4" s="6" t="s">
        <v>83</v>
      </c>
    </row>
    <row r="5" spans="1:2" ht="51" customHeight="1" x14ac:dyDescent="0.25">
      <c r="A5" s="5" t="s">
        <v>2</v>
      </c>
      <c r="B5" s="8"/>
    </row>
    <row r="6" spans="1:2" ht="42" customHeight="1" x14ac:dyDescent="0.25">
      <c r="A6" s="1" t="s">
        <v>3</v>
      </c>
      <c r="B6" s="7"/>
    </row>
    <row r="7" spans="1:2" ht="45" x14ac:dyDescent="0.25">
      <c r="A7" s="5" t="s">
        <v>4</v>
      </c>
      <c r="B7" s="9" t="s">
        <v>12</v>
      </c>
    </row>
    <row r="8" spans="1:2" ht="80.25" customHeight="1" x14ac:dyDescent="0.25">
      <c r="A8" s="5" t="s">
        <v>5</v>
      </c>
      <c r="B8" s="6" t="s">
        <v>83</v>
      </c>
    </row>
    <row r="9" spans="1:2" ht="65.25" customHeight="1" x14ac:dyDescent="0.25">
      <c r="A9" s="5" t="s">
        <v>6</v>
      </c>
      <c r="B9" s="7"/>
    </row>
    <row r="10" spans="1:2" x14ac:dyDescent="0.25">
      <c r="A10" s="5" t="s">
        <v>7</v>
      </c>
      <c r="B10" s="10" t="s">
        <v>13</v>
      </c>
    </row>
    <row r="11" spans="1:2" x14ac:dyDescent="0.25">
      <c r="A11" s="5" t="s">
        <v>8</v>
      </c>
      <c r="B11" s="10" t="s">
        <v>14</v>
      </c>
    </row>
  </sheetData>
  <mergeCells count="2">
    <mergeCell ref="B4:B6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A79E8-52E3-43C6-917B-3B20D57F7C62}">
  <dimension ref="B2:O50"/>
  <sheetViews>
    <sheetView workbookViewId="0">
      <selection activeCell="I15" sqref="I15"/>
    </sheetView>
  </sheetViews>
  <sheetFormatPr defaultRowHeight="15" x14ac:dyDescent="0.25"/>
  <cols>
    <col min="2" max="2" width="19.42578125" bestFit="1" customWidth="1"/>
    <col min="3" max="3" width="12.7109375" bestFit="1" customWidth="1"/>
    <col min="4" max="4" width="11.140625" bestFit="1" customWidth="1"/>
    <col min="5" max="5" width="11.7109375" customWidth="1"/>
    <col min="6" max="6" width="12.7109375" bestFit="1" customWidth="1"/>
    <col min="8" max="8" width="19.5703125" bestFit="1" customWidth="1"/>
  </cols>
  <sheetData>
    <row r="2" spans="2:15" x14ac:dyDescent="0.25">
      <c r="B2" t="s">
        <v>15</v>
      </c>
      <c r="C2" s="11"/>
      <c r="D2" s="11"/>
      <c r="E2" s="11"/>
      <c r="F2" s="11"/>
      <c r="H2" t="s">
        <v>16</v>
      </c>
    </row>
    <row r="3" spans="2:15" x14ac:dyDescent="0.25">
      <c r="B3" s="12" t="s">
        <v>17</v>
      </c>
      <c r="C3" s="12"/>
      <c r="D3" s="12"/>
      <c r="E3" s="12"/>
      <c r="F3" s="12"/>
      <c r="H3" s="13" t="s">
        <v>50</v>
      </c>
      <c r="I3" s="13"/>
      <c r="J3" s="13"/>
      <c r="K3" s="13"/>
      <c r="L3" s="13"/>
      <c r="M3" s="13"/>
      <c r="N3" s="13"/>
      <c r="O3" s="13"/>
    </row>
    <row r="4" spans="2:15" x14ac:dyDescent="0.25">
      <c r="B4" s="12"/>
      <c r="C4" s="12"/>
      <c r="D4" s="12"/>
      <c r="E4" s="12"/>
      <c r="F4" s="12"/>
      <c r="H4" s="13"/>
      <c r="I4" s="13"/>
      <c r="J4" s="13"/>
      <c r="K4" s="13"/>
      <c r="L4" s="13"/>
      <c r="M4" s="13"/>
      <c r="N4" s="13"/>
      <c r="O4" s="13"/>
    </row>
    <row r="5" spans="2:15" x14ac:dyDescent="0.25">
      <c r="C5" s="11"/>
      <c r="D5" s="11"/>
      <c r="E5" s="11"/>
      <c r="F5" s="11"/>
      <c r="H5" s="13" t="s">
        <v>18</v>
      </c>
      <c r="I5" s="13"/>
      <c r="J5" s="13"/>
      <c r="K5" s="13"/>
      <c r="L5" s="13"/>
      <c r="M5" s="13"/>
      <c r="N5" s="13"/>
      <c r="O5" s="13"/>
    </row>
    <row r="6" spans="2:15" ht="15.75" x14ac:dyDescent="0.25">
      <c r="B6" s="14"/>
      <c r="C6" s="11"/>
      <c r="D6" s="11"/>
      <c r="E6" s="11"/>
      <c r="F6" s="11"/>
      <c r="H6" s="13"/>
      <c r="I6" s="13"/>
      <c r="J6" s="13"/>
      <c r="K6" s="13"/>
      <c r="L6" s="13"/>
      <c r="M6" s="13"/>
      <c r="N6" s="13"/>
      <c r="O6" s="13"/>
    </row>
    <row r="7" spans="2:15" x14ac:dyDescent="0.25">
      <c r="C7" s="11"/>
      <c r="D7" s="11"/>
      <c r="E7" s="11"/>
      <c r="F7" s="11"/>
    </row>
    <row r="8" spans="2:15" ht="15.75" x14ac:dyDescent="0.25">
      <c r="B8" s="14" t="s">
        <v>23</v>
      </c>
      <c r="C8" s="11"/>
      <c r="D8" s="11"/>
      <c r="E8" s="11"/>
      <c r="F8" s="11"/>
    </row>
    <row r="9" spans="2:15" ht="45" x14ac:dyDescent="0.25">
      <c r="B9" s="15" t="s">
        <v>24</v>
      </c>
      <c r="C9" s="16" t="s">
        <v>25</v>
      </c>
      <c r="D9" s="16" t="s">
        <v>26</v>
      </c>
      <c r="E9" s="16" t="s">
        <v>27</v>
      </c>
      <c r="F9" s="16" t="s">
        <v>28</v>
      </c>
    </row>
    <row r="10" spans="2:15" x14ac:dyDescent="0.25">
      <c r="B10" s="2" t="s">
        <v>19</v>
      </c>
      <c r="C10" s="17">
        <v>116038.29000000001</v>
      </c>
      <c r="D10" s="17">
        <f>138464.91+73836.84</f>
        <v>212301.75</v>
      </c>
      <c r="E10" s="17">
        <v>1000</v>
      </c>
      <c r="F10" s="17">
        <f>C10+D10-E10</f>
        <v>327340.04000000004</v>
      </c>
      <c r="G10" s="11"/>
    </row>
    <row r="11" spans="2:15" x14ac:dyDescent="0.25">
      <c r="B11" s="2" t="s">
        <v>20</v>
      </c>
      <c r="C11" s="17">
        <v>122313.64</v>
      </c>
      <c r="D11" s="17">
        <f>12732.31+42352.56</f>
        <v>55084.869999999995</v>
      </c>
      <c r="E11" s="17">
        <v>0</v>
      </c>
      <c r="F11" s="17">
        <f t="shared" ref="F11:F14" si="0">C11+D11-E11</f>
        <v>177398.51</v>
      </c>
      <c r="G11" s="11"/>
    </row>
    <row r="12" spans="2:15" x14ac:dyDescent="0.25">
      <c r="B12" s="2" t="s">
        <v>21</v>
      </c>
      <c r="C12" s="17">
        <v>19750.01999999999</v>
      </c>
      <c r="D12" s="17">
        <f>150934.65+81156.15</f>
        <v>232090.8</v>
      </c>
      <c r="E12" s="17">
        <v>5500</v>
      </c>
      <c r="F12" s="17">
        <f t="shared" si="0"/>
        <v>246340.81999999998</v>
      </c>
      <c r="G12" s="11"/>
    </row>
    <row r="13" spans="2:15" x14ac:dyDescent="0.25">
      <c r="B13" s="2" t="s">
        <v>29</v>
      </c>
      <c r="C13" s="17">
        <v>0</v>
      </c>
      <c r="D13" s="17">
        <f>311419.8+138333.75</f>
        <v>449753.55</v>
      </c>
      <c r="E13" s="17">
        <v>0</v>
      </c>
      <c r="F13" s="17">
        <f t="shared" si="0"/>
        <v>449753.55</v>
      </c>
      <c r="G13" s="11"/>
    </row>
    <row r="14" spans="2:15" x14ac:dyDescent="0.25">
      <c r="B14" s="2" t="s">
        <v>22</v>
      </c>
      <c r="C14" s="17">
        <v>146045.11000000002</v>
      </c>
      <c r="D14" s="17">
        <f>31657.41+17046.27</f>
        <v>48703.68</v>
      </c>
      <c r="E14" s="17">
        <f>74884.54+6195</f>
        <v>81079.539999999994</v>
      </c>
      <c r="F14" s="17">
        <f t="shared" si="0"/>
        <v>113669.25000000001</v>
      </c>
      <c r="G14" s="11"/>
    </row>
    <row r="15" spans="2:15" x14ac:dyDescent="0.25">
      <c r="C15" s="11"/>
      <c r="D15" s="11"/>
      <c r="E15" s="11"/>
      <c r="F15" s="11"/>
      <c r="G15" s="11"/>
    </row>
    <row r="16" spans="2:15" x14ac:dyDescent="0.25">
      <c r="C16" s="11"/>
      <c r="D16" s="11"/>
      <c r="E16" s="11"/>
      <c r="F16" s="11"/>
      <c r="G16" s="11"/>
    </row>
    <row r="17" spans="2:7" ht="15.75" x14ac:dyDescent="0.25">
      <c r="B17" s="14" t="s">
        <v>30</v>
      </c>
      <c r="C17" s="11"/>
      <c r="D17" s="11"/>
      <c r="E17" s="11"/>
      <c r="F17" s="11"/>
      <c r="G17" s="11"/>
    </row>
    <row r="18" spans="2:7" ht="45" x14ac:dyDescent="0.25">
      <c r="B18" s="15" t="s">
        <v>24</v>
      </c>
      <c r="C18" s="16" t="s">
        <v>31</v>
      </c>
      <c r="D18" s="16" t="s">
        <v>32</v>
      </c>
      <c r="E18" s="16" t="s">
        <v>33</v>
      </c>
      <c r="F18" s="16" t="s">
        <v>34</v>
      </c>
      <c r="G18" s="11"/>
    </row>
    <row r="19" spans="2:7" x14ac:dyDescent="0.25">
      <c r="B19" s="2" t="s">
        <v>19</v>
      </c>
      <c r="C19" s="17">
        <f>F10</f>
        <v>327340.04000000004</v>
      </c>
      <c r="D19" s="17">
        <v>591546.61</v>
      </c>
      <c r="E19" s="17">
        <f>14062.23+11402</f>
        <v>25464.23</v>
      </c>
      <c r="F19" s="17">
        <f>C19+D19-E19</f>
        <v>893422.42</v>
      </c>
      <c r="G19" s="11"/>
    </row>
    <row r="20" spans="2:7" x14ac:dyDescent="0.25">
      <c r="B20" s="2" t="s">
        <v>20</v>
      </c>
      <c r="C20" s="17">
        <f t="shared" ref="C20:C23" si="1">F11</f>
        <v>177398.51</v>
      </c>
      <c r="D20" s="17">
        <v>50158.12</v>
      </c>
      <c r="E20" s="17">
        <f>6588.6+9895.74</f>
        <v>16484.34</v>
      </c>
      <c r="F20" s="17">
        <f t="shared" ref="F20:F23" si="2">C20+D20-E20</f>
        <v>211072.29</v>
      </c>
      <c r="G20" s="11"/>
    </row>
    <row r="21" spans="2:7" x14ac:dyDescent="0.25">
      <c r="B21" s="2" t="s">
        <v>21</v>
      </c>
      <c r="C21" s="17">
        <f t="shared" si="1"/>
        <v>246340.81999999998</v>
      </c>
      <c r="D21" s="17">
        <v>349700.1</v>
      </c>
      <c r="E21" s="17">
        <v>41120</v>
      </c>
      <c r="F21" s="17">
        <f t="shared" si="2"/>
        <v>554920.91999999993</v>
      </c>
      <c r="G21" s="11"/>
    </row>
    <row r="22" spans="2:7" x14ac:dyDescent="0.25">
      <c r="B22" s="2" t="s">
        <v>29</v>
      </c>
      <c r="C22" s="17">
        <f t="shared" si="1"/>
        <v>449753.55</v>
      </c>
      <c r="D22" s="17">
        <v>259439.63</v>
      </c>
      <c r="E22" s="17">
        <v>0</v>
      </c>
      <c r="F22" s="17">
        <f t="shared" si="2"/>
        <v>709193.17999999993</v>
      </c>
      <c r="G22" s="11"/>
    </row>
    <row r="23" spans="2:7" x14ac:dyDescent="0.25">
      <c r="B23" s="2" t="s">
        <v>22</v>
      </c>
      <c r="C23" s="17">
        <f t="shared" si="1"/>
        <v>113669.25000000001</v>
      </c>
      <c r="D23" s="18">
        <v>195935.46</v>
      </c>
      <c r="E23" s="17">
        <f>13656+1810.97</f>
        <v>15466.97</v>
      </c>
      <c r="F23" s="17">
        <f t="shared" si="2"/>
        <v>294137.74000000005</v>
      </c>
      <c r="G23" s="11"/>
    </row>
    <row r="24" spans="2:7" x14ac:dyDescent="0.25">
      <c r="C24" s="11"/>
      <c r="D24" s="11"/>
      <c r="E24" s="11"/>
      <c r="F24" s="11"/>
      <c r="G24" s="11"/>
    </row>
    <row r="25" spans="2:7" x14ac:dyDescent="0.25">
      <c r="C25" s="11"/>
      <c r="D25" s="11"/>
      <c r="E25" s="11"/>
      <c r="F25" s="11"/>
      <c r="G25" s="11"/>
    </row>
    <row r="26" spans="2:7" ht="15.75" x14ac:dyDescent="0.25">
      <c r="B26" s="14" t="s">
        <v>35</v>
      </c>
      <c r="C26" s="11"/>
      <c r="D26" s="11"/>
      <c r="E26" s="11"/>
      <c r="F26" s="11"/>
      <c r="G26" s="11"/>
    </row>
    <row r="27" spans="2:7" ht="45" x14ac:dyDescent="0.25">
      <c r="B27" s="15" t="s">
        <v>24</v>
      </c>
      <c r="C27" s="16" t="s">
        <v>36</v>
      </c>
      <c r="D27" s="16" t="s">
        <v>37</v>
      </c>
      <c r="E27" s="16" t="s">
        <v>38</v>
      </c>
      <c r="F27" s="16" t="s">
        <v>39</v>
      </c>
      <c r="G27" s="11"/>
    </row>
    <row r="28" spans="2:7" x14ac:dyDescent="0.25">
      <c r="B28" s="2" t="s">
        <v>19</v>
      </c>
      <c r="C28" s="17">
        <f>F19</f>
        <v>893422.42</v>
      </c>
      <c r="D28" s="17">
        <f>307768.7</f>
        <v>307768.7</v>
      </c>
      <c r="E28" s="17">
        <f>7280+25689</f>
        <v>32969</v>
      </c>
      <c r="F28" s="17">
        <f>C28+D28-E28</f>
        <v>1168222.1200000001</v>
      </c>
      <c r="G28" s="11"/>
    </row>
    <row r="29" spans="2:7" x14ac:dyDescent="0.25">
      <c r="B29" s="2" t="s">
        <v>20</v>
      </c>
      <c r="C29" s="17">
        <f t="shared" ref="C29:C32" si="3">F20</f>
        <v>211072.29</v>
      </c>
      <c r="D29" s="17">
        <f>391505.81</f>
        <v>391505.81</v>
      </c>
      <c r="E29" s="17">
        <v>6435.64</v>
      </c>
      <c r="F29" s="17">
        <f t="shared" ref="F29:F32" si="4">C29+D29-E29</f>
        <v>596142.46</v>
      </c>
      <c r="G29" s="11"/>
    </row>
    <row r="30" spans="2:7" x14ac:dyDescent="0.25">
      <c r="B30" s="2" t="s">
        <v>21</v>
      </c>
      <c r="C30" s="17">
        <f t="shared" si="3"/>
        <v>554920.91999999993</v>
      </c>
      <c r="D30" s="17">
        <v>0</v>
      </c>
      <c r="E30" s="17">
        <v>0</v>
      </c>
      <c r="F30" s="17">
        <f t="shared" si="4"/>
        <v>554920.91999999993</v>
      </c>
      <c r="G30" s="11"/>
    </row>
    <row r="31" spans="2:7" x14ac:dyDescent="0.25">
      <c r="B31" s="2" t="s">
        <v>29</v>
      </c>
      <c r="C31" s="17">
        <f t="shared" si="3"/>
        <v>709193.17999999993</v>
      </c>
      <c r="D31" s="17">
        <f>352459.42</f>
        <v>352459.42</v>
      </c>
      <c r="E31" s="17">
        <v>0</v>
      </c>
      <c r="F31" s="17">
        <f t="shared" si="4"/>
        <v>1061652.5999999999</v>
      </c>
      <c r="G31" s="11"/>
    </row>
    <row r="32" spans="2:7" x14ac:dyDescent="0.25">
      <c r="B32" s="2" t="s">
        <v>22</v>
      </c>
      <c r="C32" s="17">
        <f t="shared" si="3"/>
        <v>294137.74000000005</v>
      </c>
      <c r="D32" s="17">
        <f>992.23</f>
        <v>992.23</v>
      </c>
      <c r="E32" s="17">
        <f>3020+9372.5</f>
        <v>12392.5</v>
      </c>
      <c r="F32" s="17">
        <f t="shared" si="4"/>
        <v>282737.47000000003</v>
      </c>
      <c r="G32" s="11"/>
    </row>
    <row r="33" spans="2:6" x14ac:dyDescent="0.25">
      <c r="C33" s="11"/>
      <c r="D33" s="11"/>
      <c r="E33" s="11"/>
      <c r="F33" s="11"/>
    </row>
    <row r="34" spans="2:6" x14ac:dyDescent="0.25">
      <c r="C34" s="11"/>
      <c r="D34" s="11"/>
      <c r="E34" s="11"/>
      <c r="F34" s="11"/>
    </row>
    <row r="35" spans="2:6" ht="15.75" x14ac:dyDescent="0.25">
      <c r="B35" s="14" t="s">
        <v>40</v>
      </c>
      <c r="C35" s="11"/>
      <c r="D35" s="11"/>
      <c r="E35" s="11"/>
      <c r="F35" s="11"/>
    </row>
    <row r="36" spans="2:6" ht="45" x14ac:dyDescent="0.25">
      <c r="B36" s="15" t="s">
        <v>24</v>
      </c>
      <c r="C36" s="16" t="s">
        <v>41</v>
      </c>
      <c r="D36" s="16" t="s">
        <v>42</v>
      </c>
      <c r="E36" s="16" t="s">
        <v>43</v>
      </c>
      <c r="F36" s="16" t="s">
        <v>44</v>
      </c>
    </row>
    <row r="37" spans="2:6" x14ac:dyDescent="0.25">
      <c r="B37" s="2" t="s">
        <v>19</v>
      </c>
      <c r="C37" s="17">
        <f>F28</f>
        <v>1168222.1200000001</v>
      </c>
      <c r="D37" s="17">
        <f>419977</f>
        <v>419977</v>
      </c>
      <c r="E37" s="17">
        <f>12093+5561.4</f>
        <v>17654.400000000001</v>
      </c>
      <c r="F37" s="17">
        <f>C37+D37-E37</f>
        <v>1570544.7200000002</v>
      </c>
    </row>
    <row r="38" spans="2:6" x14ac:dyDescent="0.25">
      <c r="B38" s="2" t="s">
        <v>20</v>
      </c>
      <c r="C38" s="17">
        <f t="shared" ref="C38:C41" si="5">F29</f>
        <v>596142.46</v>
      </c>
      <c r="D38" s="17">
        <f>264823.03</f>
        <v>264823.03000000003</v>
      </c>
      <c r="E38" s="17">
        <v>5055.6400000000003</v>
      </c>
      <c r="F38" s="17">
        <f t="shared" ref="F38:F41" si="6">C38+D38-E38</f>
        <v>855909.85</v>
      </c>
    </row>
    <row r="39" spans="2:6" x14ac:dyDescent="0.25">
      <c r="B39" s="2" t="s">
        <v>21</v>
      </c>
      <c r="C39" s="17">
        <f t="shared" si="5"/>
        <v>554920.91999999993</v>
      </c>
      <c r="D39" s="17">
        <f>1037</f>
        <v>1037</v>
      </c>
      <c r="E39" s="17"/>
      <c r="F39" s="17">
        <f t="shared" si="6"/>
        <v>555957.91999999993</v>
      </c>
    </row>
    <row r="40" spans="2:6" x14ac:dyDescent="0.25">
      <c r="B40" s="2" t="s">
        <v>29</v>
      </c>
      <c r="C40" s="17">
        <f t="shared" si="5"/>
        <v>1061652.5999999999</v>
      </c>
      <c r="D40" s="17">
        <f>1033</f>
        <v>1033</v>
      </c>
      <c r="E40" s="17">
        <v>2850.5</v>
      </c>
      <c r="F40" s="17">
        <f t="shared" si="6"/>
        <v>1059835.0999999999</v>
      </c>
    </row>
    <row r="41" spans="2:6" x14ac:dyDescent="0.25">
      <c r="B41" s="2" t="s">
        <v>22</v>
      </c>
      <c r="C41" s="17">
        <f t="shared" si="5"/>
        <v>282737.47000000003</v>
      </c>
      <c r="D41" s="17">
        <f>149849.84</f>
        <v>149849.84</v>
      </c>
      <c r="E41" s="17">
        <f>85484.58+12920</f>
        <v>98404.58</v>
      </c>
      <c r="F41" s="17">
        <f t="shared" si="6"/>
        <v>334182.73000000004</v>
      </c>
    </row>
    <row r="42" spans="2:6" x14ac:dyDescent="0.25">
      <c r="C42" s="11"/>
      <c r="D42" s="11"/>
      <c r="E42" s="11"/>
      <c r="F42" s="11"/>
    </row>
    <row r="43" spans="2:6" x14ac:dyDescent="0.25">
      <c r="C43" s="11"/>
      <c r="D43" s="11"/>
      <c r="E43" s="11"/>
      <c r="F43" s="11"/>
    </row>
    <row r="44" spans="2:6" ht="15.75" x14ac:dyDescent="0.25">
      <c r="B44" s="14" t="s">
        <v>45</v>
      </c>
      <c r="C44" s="11"/>
      <c r="D44" s="11"/>
      <c r="E44" s="11"/>
      <c r="F44" s="11"/>
    </row>
    <row r="45" spans="2:6" ht="45" x14ac:dyDescent="0.25">
      <c r="B45" s="15" t="s">
        <v>24</v>
      </c>
      <c r="C45" s="16" t="s">
        <v>46</v>
      </c>
      <c r="D45" s="16" t="s">
        <v>47</v>
      </c>
      <c r="E45" s="16" t="s">
        <v>48</v>
      </c>
      <c r="F45" s="16" t="s">
        <v>49</v>
      </c>
    </row>
    <row r="46" spans="2:6" x14ac:dyDescent="0.25">
      <c r="B46" s="2" t="s">
        <v>19</v>
      </c>
      <c r="C46" s="17">
        <f>F37</f>
        <v>1570544.7200000002</v>
      </c>
      <c r="D46" s="17">
        <f>653881.89</f>
        <v>653881.89</v>
      </c>
      <c r="E46" s="17">
        <f>18325.81</f>
        <v>18325.810000000001</v>
      </c>
      <c r="F46" s="17">
        <f>C46+D46-E46</f>
        <v>2206100.8000000003</v>
      </c>
    </row>
    <row r="47" spans="2:6" x14ac:dyDescent="0.25">
      <c r="B47" s="2" t="s">
        <v>20</v>
      </c>
      <c r="C47" s="17">
        <f t="shared" ref="C47:C50" si="7">F38</f>
        <v>855909.85</v>
      </c>
      <c r="D47" s="17">
        <f>137235.97</f>
        <v>137235.97</v>
      </c>
      <c r="E47" s="17">
        <f>5335.64+583.25</f>
        <v>5918.89</v>
      </c>
      <c r="F47" s="17">
        <f t="shared" ref="F47:F50" si="8">C47+D47-E47</f>
        <v>987226.92999999993</v>
      </c>
    </row>
    <row r="48" spans="2:6" x14ac:dyDescent="0.25">
      <c r="B48" s="2" t="s">
        <v>21</v>
      </c>
      <c r="C48" s="17">
        <f t="shared" si="7"/>
        <v>555957.91999999993</v>
      </c>
      <c r="D48" s="11">
        <f>59.82</f>
        <v>59.82</v>
      </c>
      <c r="E48" s="17">
        <v>892.03</v>
      </c>
      <c r="F48" s="17">
        <f t="shared" si="8"/>
        <v>555125.70999999985</v>
      </c>
    </row>
    <row r="49" spans="2:6" x14ac:dyDescent="0.25">
      <c r="B49" s="2" t="s">
        <v>29</v>
      </c>
      <c r="C49" s="17">
        <f t="shared" si="7"/>
        <v>1059835.0999999999</v>
      </c>
      <c r="D49" s="17">
        <v>0</v>
      </c>
      <c r="E49" s="17">
        <v>3287.5</v>
      </c>
      <c r="F49" s="17">
        <f t="shared" si="8"/>
        <v>1056547.5999999999</v>
      </c>
    </row>
    <row r="50" spans="2:6" x14ac:dyDescent="0.25">
      <c r="B50" s="2" t="s">
        <v>22</v>
      </c>
      <c r="C50" s="17">
        <f t="shared" si="7"/>
        <v>334182.73000000004</v>
      </c>
      <c r="D50" s="17">
        <f>229943.87</f>
        <v>229943.87</v>
      </c>
      <c r="E50" s="17">
        <f>14507.59+10051.25</f>
        <v>24558.84</v>
      </c>
      <c r="F50" s="17">
        <f t="shared" si="8"/>
        <v>539567.76000000013</v>
      </c>
    </row>
  </sheetData>
  <mergeCells count="3">
    <mergeCell ref="B3:F4"/>
    <mergeCell ref="H3:O4"/>
    <mergeCell ref="H5:O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4E550-BB4E-461D-BB8D-438DF8FBDC17}">
  <dimension ref="B1:G124"/>
  <sheetViews>
    <sheetView workbookViewId="0">
      <selection activeCell="C22" sqref="C22"/>
    </sheetView>
  </sheetViews>
  <sheetFormatPr defaultRowHeight="15" x14ac:dyDescent="0.25"/>
  <cols>
    <col min="2" max="2" width="28" bestFit="1" customWidth="1"/>
    <col min="3" max="3" width="10.85546875" bestFit="1" customWidth="1"/>
    <col min="4" max="6" width="10.5703125" bestFit="1" customWidth="1"/>
    <col min="7" max="7" width="10.85546875" bestFit="1" customWidth="1"/>
  </cols>
  <sheetData>
    <row r="1" spans="2:7" x14ac:dyDescent="0.25">
      <c r="B1" s="21" t="s">
        <v>51</v>
      </c>
      <c r="C1" s="21" t="s">
        <v>52</v>
      </c>
      <c r="D1" s="21" t="s">
        <v>53</v>
      </c>
      <c r="E1" s="21" t="s">
        <v>54</v>
      </c>
      <c r="F1" s="21" t="s">
        <v>55</v>
      </c>
      <c r="G1" s="21" t="s">
        <v>52</v>
      </c>
    </row>
    <row r="2" spans="2:7" x14ac:dyDescent="0.25">
      <c r="B2" s="21"/>
      <c r="C2" s="21" t="s">
        <v>56</v>
      </c>
      <c r="D2" s="21" t="s">
        <v>57</v>
      </c>
      <c r="E2" s="21" t="s">
        <v>57</v>
      </c>
      <c r="F2" s="21" t="s">
        <v>58</v>
      </c>
      <c r="G2" s="21" t="s">
        <v>59</v>
      </c>
    </row>
    <row r="3" spans="2:7" x14ac:dyDescent="0.25">
      <c r="B3" s="2" t="s">
        <v>60</v>
      </c>
      <c r="C3" s="20">
        <v>43921.329999999987</v>
      </c>
      <c r="D3" s="20">
        <v>0</v>
      </c>
      <c r="E3" s="20">
        <v>-43840.480000000003</v>
      </c>
      <c r="F3" s="20"/>
      <c r="G3" s="20">
        <v>80.849999999983993</v>
      </c>
    </row>
    <row r="4" spans="2:7" x14ac:dyDescent="0.25">
      <c r="B4" s="2" t="s">
        <v>60</v>
      </c>
      <c r="C4" s="20">
        <v>192551.14</v>
      </c>
      <c r="D4" s="20">
        <v>0</v>
      </c>
      <c r="E4" s="20"/>
      <c r="F4" s="20"/>
      <c r="G4" s="20">
        <v>192551.14</v>
      </c>
    </row>
    <row r="5" spans="2:7" x14ac:dyDescent="0.25">
      <c r="B5" s="2" t="s">
        <v>61</v>
      </c>
      <c r="C5" s="20">
        <v>92.21</v>
      </c>
      <c r="D5" s="20">
        <v>0</v>
      </c>
      <c r="E5" s="20"/>
      <c r="F5" s="20">
        <v>-92.21</v>
      </c>
      <c r="G5" s="20">
        <v>0</v>
      </c>
    </row>
    <row r="6" spans="2:7" x14ac:dyDescent="0.25">
      <c r="B6" s="2" t="s">
        <v>60</v>
      </c>
      <c r="C6" s="20">
        <v>37782.57</v>
      </c>
      <c r="D6" s="20">
        <v>0</v>
      </c>
      <c r="E6" s="20"/>
      <c r="F6" s="20">
        <v>-2231.19</v>
      </c>
      <c r="G6" s="20">
        <v>35551.379999999997</v>
      </c>
    </row>
    <row r="7" spans="2:7" x14ac:dyDescent="0.25">
      <c r="B7" s="2" t="s">
        <v>60</v>
      </c>
      <c r="C7" s="20">
        <v>891.83</v>
      </c>
      <c r="D7" s="20">
        <v>0</v>
      </c>
      <c r="E7" s="20"/>
      <c r="F7" s="20"/>
      <c r="G7" s="20">
        <v>891.83</v>
      </c>
    </row>
    <row r="8" spans="2:7" x14ac:dyDescent="0.25">
      <c r="B8" s="2" t="s">
        <v>60</v>
      </c>
      <c r="C8" s="20">
        <v>41685.420000000006</v>
      </c>
      <c r="D8" s="20">
        <v>0</v>
      </c>
      <c r="E8" s="20">
        <v>-2901.01</v>
      </c>
      <c r="F8" s="20"/>
      <c r="G8" s="20">
        <v>38784.410000000003</v>
      </c>
    </row>
    <row r="9" spans="2:7" x14ac:dyDescent="0.25">
      <c r="B9" s="2" t="s">
        <v>60</v>
      </c>
      <c r="C9" s="20">
        <v>0</v>
      </c>
      <c r="D9" s="20">
        <v>20000</v>
      </c>
      <c r="E9" s="20"/>
      <c r="F9" s="20"/>
      <c r="G9" s="20">
        <v>20000</v>
      </c>
    </row>
    <row r="10" spans="2:7" x14ac:dyDescent="0.25">
      <c r="B10" s="2" t="s">
        <v>60</v>
      </c>
      <c r="C10" s="20">
        <v>3107.5</v>
      </c>
      <c r="D10" s="20">
        <v>6067.34</v>
      </c>
      <c r="E10" s="20"/>
      <c r="F10" s="20"/>
      <c r="G10" s="20">
        <v>9174.84</v>
      </c>
    </row>
    <row r="11" spans="2:7" x14ac:dyDescent="0.25">
      <c r="B11" s="2" t="s">
        <v>60</v>
      </c>
      <c r="C11" s="20">
        <v>13339.4</v>
      </c>
      <c r="D11" s="20">
        <v>0</v>
      </c>
      <c r="E11" s="20">
        <v>-13339.4</v>
      </c>
      <c r="F11" s="20"/>
      <c r="G11" s="20">
        <v>0</v>
      </c>
    </row>
    <row r="12" spans="2:7" x14ac:dyDescent="0.25">
      <c r="B12" s="2" t="s">
        <v>61</v>
      </c>
      <c r="C12" s="20">
        <v>3735.98</v>
      </c>
      <c r="D12" s="20">
        <v>0</v>
      </c>
      <c r="E12" s="20"/>
      <c r="F12" s="20"/>
      <c r="G12" s="20">
        <v>3735.98</v>
      </c>
    </row>
    <row r="13" spans="2:7" x14ac:dyDescent="0.25">
      <c r="B13" s="2" t="s">
        <v>61</v>
      </c>
      <c r="C13" s="20">
        <v>9058.1</v>
      </c>
      <c r="D13" s="20">
        <v>0</v>
      </c>
      <c r="E13" s="20">
        <v>-9058.1</v>
      </c>
      <c r="F13" s="20"/>
      <c r="G13" s="20">
        <v>0</v>
      </c>
    </row>
    <row r="14" spans="2:7" x14ac:dyDescent="0.25">
      <c r="B14" s="2" t="s">
        <v>61</v>
      </c>
      <c r="C14" s="20">
        <v>8423.93</v>
      </c>
      <c r="D14" s="20">
        <v>0</v>
      </c>
      <c r="E14" s="20"/>
      <c r="F14" s="20"/>
      <c r="G14" s="20">
        <v>8423.93</v>
      </c>
    </row>
    <row r="15" spans="2:7" x14ac:dyDescent="0.25">
      <c r="B15" s="2" t="s">
        <v>61</v>
      </c>
      <c r="C15" s="20">
        <v>7598</v>
      </c>
      <c r="D15" s="20">
        <v>0</v>
      </c>
      <c r="E15" s="20"/>
      <c r="F15" s="20"/>
      <c r="G15" s="20">
        <v>7598</v>
      </c>
    </row>
    <row r="16" spans="2:7" x14ac:dyDescent="0.25">
      <c r="B16" s="2" t="s">
        <v>62</v>
      </c>
      <c r="C16" s="20">
        <v>55000</v>
      </c>
      <c r="D16" s="20">
        <v>0</v>
      </c>
      <c r="E16" s="20"/>
      <c r="F16" s="20"/>
      <c r="G16" s="20">
        <v>55000</v>
      </c>
    </row>
    <row r="17" spans="2:7" x14ac:dyDescent="0.25">
      <c r="B17" s="2" t="s">
        <v>61</v>
      </c>
      <c r="C17" s="20">
        <v>17564.54</v>
      </c>
      <c r="D17" s="20">
        <v>0</v>
      </c>
      <c r="E17" s="20"/>
      <c r="F17" s="20"/>
      <c r="G17" s="20">
        <v>17564.54</v>
      </c>
    </row>
    <row r="18" spans="2:7" x14ac:dyDescent="0.25">
      <c r="B18" s="2" t="s">
        <v>61</v>
      </c>
      <c r="C18" s="20">
        <v>9475.2900000000009</v>
      </c>
      <c r="D18" s="20">
        <v>0</v>
      </c>
      <c r="E18" s="20"/>
      <c r="F18" s="20"/>
      <c r="G18" s="20">
        <v>9475.2900000000009</v>
      </c>
    </row>
    <row r="19" spans="2:7" x14ac:dyDescent="0.25">
      <c r="B19" s="2" t="s">
        <v>61</v>
      </c>
      <c r="C19" s="20">
        <v>15607</v>
      </c>
      <c r="D19" s="20">
        <v>0</v>
      </c>
      <c r="E19" s="20"/>
      <c r="F19" s="20"/>
      <c r="G19" s="20">
        <v>15607</v>
      </c>
    </row>
    <row r="20" spans="2:7" x14ac:dyDescent="0.25">
      <c r="B20" s="2" t="s">
        <v>61</v>
      </c>
      <c r="C20" s="20">
        <v>1242.79</v>
      </c>
      <c r="D20" s="20">
        <v>0</v>
      </c>
      <c r="E20" s="20"/>
      <c r="F20" s="20"/>
      <c r="G20" s="20">
        <v>1242.79</v>
      </c>
    </row>
    <row r="21" spans="2:7" x14ac:dyDescent="0.25">
      <c r="B21" s="2" t="s">
        <v>61</v>
      </c>
      <c r="C21" s="20">
        <v>14620</v>
      </c>
      <c r="D21" s="20">
        <v>0</v>
      </c>
      <c r="E21" s="20"/>
      <c r="F21" s="20"/>
      <c r="G21" s="20">
        <v>14620</v>
      </c>
    </row>
    <row r="22" spans="2:7" x14ac:dyDescent="0.25">
      <c r="B22" s="2" t="s">
        <v>61</v>
      </c>
      <c r="C22" s="20">
        <v>2</v>
      </c>
      <c r="D22" s="20">
        <v>0</v>
      </c>
      <c r="E22" s="20"/>
      <c r="F22" s="20">
        <v>-2</v>
      </c>
      <c r="G22" s="20">
        <v>0</v>
      </c>
    </row>
    <row r="23" spans="2:7" x14ac:dyDescent="0.25">
      <c r="B23" s="2" t="s">
        <v>61</v>
      </c>
      <c r="C23" s="20">
        <v>5848</v>
      </c>
      <c r="D23" s="20">
        <v>0</v>
      </c>
      <c r="E23" s="20"/>
      <c r="F23" s="20"/>
      <c r="G23" s="20">
        <v>5848</v>
      </c>
    </row>
    <row r="24" spans="2:7" x14ac:dyDescent="0.25">
      <c r="B24" s="2" t="s">
        <v>63</v>
      </c>
      <c r="C24" s="20">
        <v>2000</v>
      </c>
      <c r="D24" s="20">
        <v>0</v>
      </c>
      <c r="E24" s="20"/>
      <c r="F24" s="20"/>
      <c r="G24" s="20">
        <v>2000</v>
      </c>
    </row>
    <row r="25" spans="2:7" x14ac:dyDescent="0.25">
      <c r="B25" s="2" t="s">
        <v>61</v>
      </c>
      <c r="C25" s="20">
        <v>740.6</v>
      </c>
      <c r="D25" s="20">
        <v>0</v>
      </c>
      <c r="E25" s="20">
        <v>-740.6</v>
      </c>
      <c r="F25" s="20"/>
      <c r="G25" s="20">
        <v>0</v>
      </c>
    </row>
    <row r="26" spans="2:7" x14ac:dyDescent="0.25">
      <c r="B26" s="2" t="s">
        <v>62</v>
      </c>
      <c r="C26" s="20">
        <v>5503</v>
      </c>
      <c r="D26" s="20">
        <v>0</v>
      </c>
      <c r="E26" s="20"/>
      <c r="F26" s="20"/>
      <c r="G26" s="20">
        <v>5503</v>
      </c>
    </row>
    <row r="27" spans="2:7" x14ac:dyDescent="0.25">
      <c r="B27" s="2" t="s">
        <v>61</v>
      </c>
      <c r="C27" s="20">
        <v>635.04999999999995</v>
      </c>
      <c r="D27" s="20">
        <v>0</v>
      </c>
      <c r="E27" s="20">
        <v>-635</v>
      </c>
      <c r="F27" s="20">
        <v>-0.05</v>
      </c>
      <c r="G27" s="20">
        <v>-4.5477510646207975E-14</v>
      </c>
    </row>
    <row r="28" spans="2:7" x14ac:dyDescent="0.25">
      <c r="B28" s="2" t="s">
        <v>62</v>
      </c>
      <c r="C28" s="20">
        <v>14500</v>
      </c>
      <c r="D28" s="20">
        <v>0</v>
      </c>
      <c r="E28" s="20">
        <v>-625</v>
      </c>
      <c r="F28" s="20"/>
      <c r="G28" s="20">
        <v>13875</v>
      </c>
    </row>
    <row r="29" spans="2:7" x14ac:dyDescent="0.25">
      <c r="B29" s="2" t="s">
        <v>62</v>
      </c>
      <c r="C29" s="20">
        <v>3500</v>
      </c>
      <c r="D29" s="20">
        <v>0</v>
      </c>
      <c r="E29" s="20"/>
      <c r="F29" s="20"/>
      <c r="G29" s="20">
        <v>3500</v>
      </c>
    </row>
    <row r="30" spans="2:7" x14ac:dyDescent="0.25">
      <c r="B30" s="2" t="s">
        <v>60</v>
      </c>
      <c r="C30" s="20">
        <v>540</v>
      </c>
      <c r="D30" s="20">
        <v>0</v>
      </c>
      <c r="E30" s="20"/>
      <c r="F30" s="20"/>
      <c r="G30" s="20">
        <v>540</v>
      </c>
    </row>
    <row r="31" spans="2:7" x14ac:dyDescent="0.25">
      <c r="B31" s="2" t="s">
        <v>61</v>
      </c>
      <c r="C31" s="20">
        <v>22220</v>
      </c>
      <c r="D31" s="20">
        <v>0</v>
      </c>
      <c r="E31" s="20"/>
      <c r="F31" s="20"/>
      <c r="G31" s="20">
        <v>22220</v>
      </c>
    </row>
    <row r="32" spans="2:7" x14ac:dyDescent="0.25">
      <c r="B32" s="2" t="s">
        <v>60</v>
      </c>
      <c r="C32" s="20">
        <v>0.47</v>
      </c>
      <c r="D32" s="20">
        <v>0</v>
      </c>
      <c r="E32" s="20"/>
      <c r="F32" s="20">
        <v>-0.47</v>
      </c>
      <c r="G32" s="20">
        <v>0</v>
      </c>
    </row>
    <row r="33" spans="2:7" x14ac:dyDescent="0.25">
      <c r="B33" s="2" t="s">
        <v>61</v>
      </c>
      <c r="C33" s="20">
        <v>8139.89</v>
      </c>
      <c r="D33" s="20">
        <v>0</v>
      </c>
      <c r="E33" s="20">
        <v>-5099.6000000000004</v>
      </c>
      <c r="F33" s="20"/>
      <c r="G33" s="20">
        <v>3040.29</v>
      </c>
    </row>
    <row r="34" spans="2:7" x14ac:dyDescent="0.25">
      <c r="B34" s="2" t="s">
        <v>60</v>
      </c>
      <c r="C34" s="20">
        <v>14000</v>
      </c>
      <c r="D34" s="20">
        <v>0</v>
      </c>
      <c r="E34" s="20">
        <v>-14000</v>
      </c>
      <c r="F34" s="20"/>
      <c r="G34" s="20">
        <v>0</v>
      </c>
    </row>
    <row r="35" spans="2:7" x14ac:dyDescent="0.25">
      <c r="B35" s="2" t="s">
        <v>60</v>
      </c>
      <c r="C35" s="20">
        <v>16536.07</v>
      </c>
      <c r="D35" s="20">
        <v>0</v>
      </c>
      <c r="E35" s="20">
        <v>-4050.03</v>
      </c>
      <c r="F35" s="20"/>
      <c r="G35" s="20">
        <v>12486.039999999999</v>
      </c>
    </row>
    <row r="36" spans="2:7" x14ac:dyDescent="0.25">
      <c r="B36" s="2" t="s">
        <v>61</v>
      </c>
      <c r="C36" s="20">
        <v>15526</v>
      </c>
      <c r="D36" s="20">
        <v>0</v>
      </c>
      <c r="E36" s="20">
        <v>-15526</v>
      </c>
      <c r="F36" s="20"/>
      <c r="G36" s="20">
        <v>0</v>
      </c>
    </row>
    <row r="37" spans="2:7" x14ac:dyDescent="0.25">
      <c r="B37" s="2" t="s">
        <v>62</v>
      </c>
      <c r="C37" s="20">
        <v>425</v>
      </c>
      <c r="D37" s="20">
        <v>0</v>
      </c>
      <c r="E37" s="20"/>
      <c r="F37" s="20"/>
      <c r="G37" s="20">
        <v>425</v>
      </c>
    </row>
    <row r="38" spans="2:7" x14ac:dyDescent="0.25">
      <c r="B38" s="2" t="s">
        <v>62</v>
      </c>
      <c r="C38" s="20">
        <v>22801.21</v>
      </c>
      <c r="D38" s="20">
        <v>0</v>
      </c>
      <c r="E38" s="20"/>
      <c r="F38" s="20"/>
      <c r="G38" s="20">
        <v>22801.21</v>
      </c>
    </row>
    <row r="39" spans="2:7" x14ac:dyDescent="0.25">
      <c r="B39" s="2" t="s">
        <v>63</v>
      </c>
      <c r="C39" s="20">
        <v>6000</v>
      </c>
      <c r="D39" s="20">
        <v>0</v>
      </c>
      <c r="E39" s="20">
        <v>-6000</v>
      </c>
      <c r="F39" s="20"/>
      <c r="G39" s="20">
        <v>0</v>
      </c>
    </row>
    <row r="40" spans="2:7" x14ac:dyDescent="0.25">
      <c r="B40" s="2" t="s">
        <v>63</v>
      </c>
      <c r="C40" s="20">
        <v>5000</v>
      </c>
      <c r="D40" s="20">
        <v>0</v>
      </c>
      <c r="E40" s="20"/>
      <c r="F40" s="20"/>
      <c r="G40" s="20">
        <v>5000</v>
      </c>
    </row>
    <row r="41" spans="2:7" x14ac:dyDescent="0.25">
      <c r="B41" s="2" t="s">
        <v>61</v>
      </c>
      <c r="C41" s="20">
        <v>372</v>
      </c>
      <c r="D41" s="20">
        <v>0</v>
      </c>
      <c r="E41" s="20"/>
      <c r="F41" s="20">
        <v>-372</v>
      </c>
      <c r="G41" s="20">
        <v>0</v>
      </c>
    </row>
    <row r="42" spans="2:7" x14ac:dyDescent="0.25">
      <c r="B42" s="2" t="s">
        <v>61</v>
      </c>
      <c r="C42" s="20">
        <v>12224</v>
      </c>
      <c r="D42" s="20">
        <v>0</v>
      </c>
      <c r="E42" s="20"/>
      <c r="F42" s="20"/>
      <c r="G42" s="20">
        <v>12224</v>
      </c>
    </row>
    <row r="43" spans="2:7" x14ac:dyDescent="0.25">
      <c r="B43" s="2" t="s">
        <v>60</v>
      </c>
      <c r="C43" s="20">
        <v>5477.11</v>
      </c>
      <c r="D43" s="20">
        <v>0</v>
      </c>
      <c r="E43" s="20"/>
      <c r="F43" s="20">
        <v>-1187.6400000000001</v>
      </c>
      <c r="G43" s="20">
        <v>4289.4699999999993</v>
      </c>
    </row>
    <row r="44" spans="2:7" x14ac:dyDescent="0.25">
      <c r="B44" s="2" t="s">
        <v>62</v>
      </c>
      <c r="C44" s="20">
        <v>20000</v>
      </c>
      <c r="D44" s="20">
        <v>0</v>
      </c>
      <c r="E44" s="20"/>
      <c r="F44" s="20"/>
      <c r="G44" s="20">
        <v>20000</v>
      </c>
    </row>
    <row r="45" spans="2:7" x14ac:dyDescent="0.25">
      <c r="B45" s="2" t="s">
        <v>61</v>
      </c>
      <c r="C45" s="20">
        <v>22800</v>
      </c>
      <c r="D45" s="20">
        <v>0</v>
      </c>
      <c r="E45" s="20"/>
      <c r="F45" s="20"/>
      <c r="G45" s="20">
        <v>22800</v>
      </c>
    </row>
    <row r="46" spans="2:7" x14ac:dyDescent="0.25">
      <c r="B46" s="2" t="s">
        <v>60</v>
      </c>
      <c r="C46" s="20">
        <v>20000</v>
      </c>
      <c r="D46" s="20">
        <v>0</v>
      </c>
      <c r="E46" s="20"/>
      <c r="F46" s="20"/>
      <c r="G46" s="20">
        <v>20000</v>
      </c>
    </row>
    <row r="47" spans="2:7" x14ac:dyDescent="0.25">
      <c r="B47" s="2" t="s">
        <v>61</v>
      </c>
      <c r="C47" s="20">
        <v>9750.16</v>
      </c>
      <c r="D47" s="20">
        <v>0</v>
      </c>
      <c r="E47" s="20"/>
      <c r="F47" s="20"/>
      <c r="G47" s="20">
        <v>9750.16</v>
      </c>
    </row>
    <row r="48" spans="2:7" x14ac:dyDescent="0.25">
      <c r="B48" s="2" t="s">
        <v>64</v>
      </c>
      <c r="C48" s="20">
        <v>100</v>
      </c>
      <c r="D48" s="20">
        <v>0</v>
      </c>
      <c r="E48" s="20"/>
      <c r="F48" s="20"/>
      <c r="G48" s="20">
        <v>100</v>
      </c>
    </row>
    <row r="49" spans="2:7" x14ac:dyDescent="0.25">
      <c r="B49" s="2" t="s">
        <v>61</v>
      </c>
      <c r="C49" s="20">
        <v>12558</v>
      </c>
      <c r="D49" s="20">
        <v>0</v>
      </c>
      <c r="E49" s="20"/>
      <c r="F49" s="20"/>
      <c r="G49" s="20">
        <v>12558</v>
      </c>
    </row>
    <row r="50" spans="2:7" x14ac:dyDescent="0.25">
      <c r="B50" s="2" t="s">
        <v>61</v>
      </c>
      <c r="C50" s="20">
        <v>18492.610000000015</v>
      </c>
      <c r="D50" s="20">
        <v>0</v>
      </c>
      <c r="E50" s="20">
        <v>-18492.61</v>
      </c>
      <c r="F50" s="20"/>
      <c r="G50" s="20">
        <v>1.4551915228366852E-11</v>
      </c>
    </row>
    <row r="51" spans="2:7" x14ac:dyDescent="0.25">
      <c r="B51" s="2" t="s">
        <v>61</v>
      </c>
      <c r="C51" s="20">
        <v>32</v>
      </c>
      <c r="D51" s="20">
        <v>0</v>
      </c>
      <c r="E51" s="20"/>
      <c r="F51" s="20">
        <v>-32</v>
      </c>
      <c r="G51" s="20">
        <v>0</v>
      </c>
    </row>
    <row r="52" spans="2:7" x14ac:dyDescent="0.25">
      <c r="B52" s="2" t="s">
        <v>60</v>
      </c>
      <c r="C52" s="20">
        <v>148825</v>
      </c>
      <c r="D52" s="20">
        <v>0</v>
      </c>
      <c r="E52" s="20"/>
      <c r="F52" s="20"/>
      <c r="G52" s="20">
        <v>148825</v>
      </c>
    </row>
    <row r="53" spans="2:7" x14ac:dyDescent="0.25">
      <c r="B53" s="2" t="s">
        <v>60</v>
      </c>
      <c r="C53" s="20">
        <v>1462.77</v>
      </c>
      <c r="D53" s="20">
        <v>0</v>
      </c>
      <c r="E53" s="20">
        <v>-1462.77</v>
      </c>
      <c r="F53" s="20"/>
      <c r="G53" s="20">
        <v>0</v>
      </c>
    </row>
    <row r="54" spans="2:7" x14ac:dyDescent="0.25">
      <c r="B54" s="2" t="s">
        <v>61</v>
      </c>
      <c r="C54" s="20">
        <v>7525.1699999999983</v>
      </c>
      <c r="D54" s="20">
        <v>0</v>
      </c>
      <c r="E54" s="20"/>
      <c r="F54" s="20"/>
      <c r="G54" s="20">
        <v>7525.1699999999983</v>
      </c>
    </row>
    <row r="55" spans="2:7" x14ac:dyDescent="0.25">
      <c r="B55" s="2" t="s">
        <v>61</v>
      </c>
      <c r="C55" s="20">
        <v>8527.9199999999983</v>
      </c>
      <c r="D55" s="20">
        <v>0</v>
      </c>
      <c r="E55" s="20"/>
      <c r="F55" s="20"/>
      <c r="G55" s="20">
        <v>8527.9199999999983</v>
      </c>
    </row>
    <row r="56" spans="2:7" x14ac:dyDescent="0.25">
      <c r="B56" s="2" t="s">
        <v>61</v>
      </c>
      <c r="C56" s="20">
        <v>23128</v>
      </c>
      <c r="D56" s="20">
        <v>0</v>
      </c>
      <c r="E56" s="20"/>
      <c r="F56" s="20"/>
      <c r="G56" s="20">
        <v>23128</v>
      </c>
    </row>
    <row r="57" spans="2:7" x14ac:dyDescent="0.25">
      <c r="B57" s="2" t="s">
        <v>64</v>
      </c>
      <c r="C57" s="20">
        <v>3521.7799999999843</v>
      </c>
      <c r="D57" s="20">
        <v>0</v>
      </c>
      <c r="E57" s="20">
        <v>-3521.78</v>
      </c>
      <c r="F57" s="20"/>
      <c r="G57" s="20">
        <v>-1.5916157281026244E-11</v>
      </c>
    </row>
    <row r="58" spans="2:7" x14ac:dyDescent="0.25">
      <c r="B58" s="2" t="s">
        <v>62</v>
      </c>
      <c r="C58" s="20">
        <v>1581.6200000000015</v>
      </c>
      <c r="D58" s="20">
        <v>0</v>
      </c>
      <c r="E58" s="20"/>
      <c r="F58" s="20">
        <v>-150.97999999999999</v>
      </c>
      <c r="G58" s="20">
        <v>1430.6400000000015</v>
      </c>
    </row>
    <row r="59" spans="2:7" x14ac:dyDescent="0.25">
      <c r="B59" s="2" t="s">
        <v>61</v>
      </c>
      <c r="C59" s="20">
        <v>6000</v>
      </c>
      <c r="D59" s="20">
        <v>0</v>
      </c>
      <c r="E59" s="20"/>
      <c r="F59" s="20"/>
      <c r="G59" s="20">
        <v>6000</v>
      </c>
    </row>
    <row r="60" spans="2:7" x14ac:dyDescent="0.25">
      <c r="B60" s="2" t="s">
        <v>60</v>
      </c>
      <c r="C60" s="20">
        <v>43754.75</v>
      </c>
      <c r="D60" s="20">
        <v>0</v>
      </c>
      <c r="E60" s="20"/>
      <c r="F60" s="20"/>
      <c r="G60" s="20">
        <v>43754.75</v>
      </c>
    </row>
    <row r="61" spans="2:7" x14ac:dyDescent="0.25">
      <c r="B61" s="2" t="s">
        <v>65</v>
      </c>
      <c r="C61" s="20">
        <v>28042.32</v>
      </c>
      <c r="D61" s="20">
        <v>0</v>
      </c>
      <c r="E61" s="20"/>
      <c r="F61" s="20"/>
      <c r="G61" s="20">
        <v>28042.32</v>
      </c>
    </row>
    <row r="62" spans="2:7" x14ac:dyDescent="0.25">
      <c r="B62" s="2" t="s">
        <v>62</v>
      </c>
      <c r="C62" s="20">
        <v>12013.7</v>
      </c>
      <c r="D62" s="20">
        <v>0</v>
      </c>
      <c r="E62" s="20">
        <v>-8750</v>
      </c>
      <c r="F62" s="20"/>
      <c r="G62" s="20">
        <v>3263.7000000000007</v>
      </c>
    </row>
    <row r="63" spans="2:7" x14ac:dyDescent="0.25">
      <c r="B63" s="2" t="s">
        <v>60</v>
      </c>
      <c r="C63" s="20">
        <v>27980.839999999997</v>
      </c>
      <c r="D63" s="20">
        <v>10646</v>
      </c>
      <c r="E63" s="20"/>
      <c r="F63" s="20">
        <v>-1590.26</v>
      </c>
      <c r="G63" s="20">
        <v>37036.579999999994</v>
      </c>
    </row>
    <row r="64" spans="2:7" x14ac:dyDescent="0.25">
      <c r="B64" s="2" t="s">
        <v>66</v>
      </c>
      <c r="C64" s="20">
        <v>10780</v>
      </c>
      <c r="D64" s="20">
        <v>-10646</v>
      </c>
      <c r="E64" s="20"/>
      <c r="F64" s="20"/>
      <c r="G64" s="20">
        <v>134</v>
      </c>
    </row>
    <row r="65" spans="2:7" x14ac:dyDescent="0.25">
      <c r="B65" s="2" t="s">
        <v>61</v>
      </c>
      <c r="C65" s="20">
        <v>31042.16</v>
      </c>
      <c r="D65" s="20">
        <v>0</v>
      </c>
      <c r="E65" s="20"/>
      <c r="F65" s="20"/>
      <c r="G65" s="20">
        <v>31042.16</v>
      </c>
    </row>
    <row r="66" spans="2:7" x14ac:dyDescent="0.25">
      <c r="B66" s="2" t="s">
        <v>67</v>
      </c>
      <c r="C66" s="20">
        <v>28228.35</v>
      </c>
      <c r="D66" s="20">
        <v>0</v>
      </c>
      <c r="E66" s="20"/>
      <c r="F66" s="20">
        <v>-28228.35</v>
      </c>
      <c r="G66" s="20">
        <v>0</v>
      </c>
    </row>
    <row r="67" spans="2:7" x14ac:dyDescent="0.25">
      <c r="B67" s="2" t="s">
        <v>61</v>
      </c>
      <c r="C67" s="20">
        <v>27354</v>
      </c>
      <c r="D67" s="20">
        <v>0</v>
      </c>
      <c r="E67" s="20"/>
      <c r="F67" s="20"/>
      <c r="G67" s="20">
        <v>27354</v>
      </c>
    </row>
    <row r="68" spans="2:7" x14ac:dyDescent="0.25">
      <c r="B68" s="2" t="s">
        <v>67</v>
      </c>
      <c r="C68" s="20">
        <v>41962</v>
      </c>
      <c r="D68" s="20">
        <v>0</v>
      </c>
      <c r="E68" s="20"/>
      <c r="F68" s="20"/>
      <c r="G68" s="20">
        <v>41962</v>
      </c>
    </row>
    <row r="69" spans="2:7" x14ac:dyDescent="0.25">
      <c r="B69" s="2" t="s">
        <v>60</v>
      </c>
      <c r="C69" s="20">
        <v>350</v>
      </c>
      <c r="D69" s="20">
        <v>0</v>
      </c>
      <c r="E69" s="20"/>
      <c r="F69" s="20">
        <v>-350</v>
      </c>
      <c r="G69" s="20">
        <v>0</v>
      </c>
    </row>
    <row r="70" spans="2:7" x14ac:dyDescent="0.25">
      <c r="B70" s="2" t="s">
        <v>61</v>
      </c>
      <c r="C70" s="20">
        <v>7.55</v>
      </c>
      <c r="D70" s="20">
        <v>0</v>
      </c>
      <c r="E70" s="20"/>
      <c r="F70" s="20">
        <v>-7.55</v>
      </c>
      <c r="G70" s="20">
        <v>0</v>
      </c>
    </row>
    <row r="71" spans="2:7" x14ac:dyDescent="0.25">
      <c r="B71" s="2" t="s">
        <v>60</v>
      </c>
      <c r="C71" s="20">
        <v>10858</v>
      </c>
      <c r="D71" s="20">
        <v>0</v>
      </c>
      <c r="E71" s="20"/>
      <c r="F71" s="20"/>
      <c r="G71" s="20">
        <v>10858</v>
      </c>
    </row>
    <row r="72" spans="2:7" x14ac:dyDescent="0.25">
      <c r="B72" s="2" t="s">
        <v>61</v>
      </c>
      <c r="C72" s="20">
        <v>30452</v>
      </c>
      <c r="D72" s="20">
        <v>0</v>
      </c>
      <c r="E72" s="20"/>
      <c r="F72" s="20"/>
      <c r="G72" s="20">
        <v>30452</v>
      </c>
    </row>
    <row r="73" spans="2:7" x14ac:dyDescent="0.25">
      <c r="B73" s="2" t="s">
        <v>65</v>
      </c>
      <c r="C73" s="20">
        <v>38040</v>
      </c>
      <c r="D73" s="20">
        <v>0</v>
      </c>
      <c r="E73" s="20"/>
      <c r="F73" s="20"/>
      <c r="G73" s="20">
        <v>38040</v>
      </c>
    </row>
    <row r="74" spans="2:7" x14ac:dyDescent="0.25">
      <c r="B74" s="2" t="s">
        <v>60</v>
      </c>
      <c r="C74" s="20">
        <v>32606</v>
      </c>
      <c r="D74" s="20">
        <v>0</v>
      </c>
      <c r="E74" s="20"/>
      <c r="F74" s="20"/>
      <c r="G74" s="20">
        <v>32606</v>
      </c>
    </row>
    <row r="75" spans="2:7" x14ac:dyDescent="0.25">
      <c r="B75" s="2" t="s">
        <v>64</v>
      </c>
      <c r="C75" s="20">
        <v>10869</v>
      </c>
      <c r="D75" s="20">
        <v>0</v>
      </c>
      <c r="E75" s="20">
        <v>-3761</v>
      </c>
      <c r="F75" s="20"/>
      <c r="G75" s="20">
        <v>7108</v>
      </c>
    </row>
    <row r="76" spans="2:7" x14ac:dyDescent="0.25">
      <c r="B76" s="2" t="s">
        <v>61</v>
      </c>
      <c r="C76" s="20">
        <v>9658.119999999999</v>
      </c>
      <c r="D76" s="20">
        <v>0</v>
      </c>
      <c r="E76" s="20">
        <v>-9658.1200000000008</v>
      </c>
      <c r="F76" s="20"/>
      <c r="G76" s="20">
        <v>-1.8189894035458565E-12</v>
      </c>
    </row>
    <row r="77" spans="2:7" x14ac:dyDescent="0.25">
      <c r="B77" s="2" t="s">
        <v>60</v>
      </c>
      <c r="C77" s="20">
        <v>5135.82</v>
      </c>
      <c r="D77" s="20">
        <v>0</v>
      </c>
      <c r="E77" s="20">
        <v>-4661.05</v>
      </c>
      <c r="F77" s="20"/>
      <c r="G77" s="20">
        <v>474.76999999999953</v>
      </c>
    </row>
    <row r="78" spans="2:7" x14ac:dyDescent="0.25">
      <c r="B78" s="2" t="s">
        <v>62</v>
      </c>
      <c r="C78" s="20">
        <v>4500</v>
      </c>
      <c r="D78" s="20">
        <v>0</v>
      </c>
      <c r="E78" s="20">
        <v>-4500</v>
      </c>
      <c r="F78" s="20"/>
      <c r="G78" s="20">
        <v>0</v>
      </c>
    </row>
    <row r="79" spans="2:7" x14ac:dyDescent="0.25">
      <c r="B79" s="2" t="s">
        <v>60</v>
      </c>
      <c r="C79" s="20">
        <v>26067.34</v>
      </c>
      <c r="D79" s="20">
        <v>-26067.34</v>
      </c>
      <c r="E79" s="20"/>
      <c r="F79" s="20"/>
      <c r="G79" s="20">
        <v>0</v>
      </c>
    </row>
    <row r="80" spans="2:7" x14ac:dyDescent="0.25">
      <c r="B80" s="2" t="s">
        <v>61</v>
      </c>
      <c r="C80" s="20">
        <v>8081</v>
      </c>
      <c r="D80" s="20">
        <v>0</v>
      </c>
      <c r="E80" s="20"/>
      <c r="F80" s="20"/>
      <c r="G80" s="20">
        <v>8081</v>
      </c>
    </row>
    <row r="81" spans="2:7" x14ac:dyDescent="0.25">
      <c r="B81" s="2" t="s">
        <v>65</v>
      </c>
      <c r="C81" s="20">
        <v>2649.53</v>
      </c>
      <c r="D81" s="20">
        <v>0</v>
      </c>
      <c r="E81" s="20"/>
      <c r="F81" s="20"/>
      <c r="G81" s="20">
        <v>2649.53</v>
      </c>
    </row>
    <row r="82" spans="2:7" x14ac:dyDescent="0.25">
      <c r="B82" s="2" t="s">
        <v>64</v>
      </c>
      <c r="C82" s="20">
        <v>15897.2</v>
      </c>
      <c r="D82" s="20">
        <v>0</v>
      </c>
      <c r="E82" s="20"/>
      <c r="F82" s="20"/>
      <c r="G82" s="20">
        <v>15897.2</v>
      </c>
    </row>
    <row r="83" spans="2:7" x14ac:dyDescent="0.25">
      <c r="B83" s="2" t="s">
        <v>65</v>
      </c>
      <c r="C83" s="20">
        <v>37093.46</v>
      </c>
      <c r="D83" s="20">
        <v>0</v>
      </c>
      <c r="E83" s="20"/>
      <c r="F83" s="20"/>
      <c r="G83" s="20">
        <v>37093.46</v>
      </c>
    </row>
    <row r="84" spans="2:7" x14ac:dyDescent="0.25">
      <c r="B84" s="2" t="s">
        <v>65</v>
      </c>
      <c r="C84" s="20">
        <v>2649.53</v>
      </c>
      <c r="D84" s="20">
        <v>0</v>
      </c>
      <c r="E84" s="20"/>
      <c r="F84" s="20"/>
      <c r="G84" s="20">
        <v>2649.53</v>
      </c>
    </row>
    <row r="85" spans="2:7" x14ac:dyDescent="0.25">
      <c r="B85" s="2" t="s">
        <v>61</v>
      </c>
      <c r="C85" s="20">
        <v>13282.82</v>
      </c>
      <c r="D85" s="20">
        <v>0</v>
      </c>
      <c r="E85" s="20"/>
      <c r="F85" s="20"/>
      <c r="G85" s="20">
        <v>13282.82</v>
      </c>
    </row>
    <row r="86" spans="2:7" x14ac:dyDescent="0.25">
      <c r="B86" s="2" t="s">
        <v>60</v>
      </c>
      <c r="C86" s="20">
        <v>21291.21</v>
      </c>
      <c r="D86" s="20">
        <v>0</v>
      </c>
      <c r="E86" s="20">
        <v>-18620.73</v>
      </c>
      <c r="F86" s="20"/>
      <c r="G86" s="20">
        <v>2670.4799999999996</v>
      </c>
    </row>
    <row r="87" spans="2:7" x14ac:dyDescent="0.25">
      <c r="B87" s="2" t="s">
        <v>61</v>
      </c>
      <c r="C87" s="20">
        <v>31638.74</v>
      </c>
      <c r="D87" s="20">
        <v>0</v>
      </c>
      <c r="E87" s="20"/>
      <c r="F87" s="20"/>
      <c r="G87" s="20">
        <v>31638.74</v>
      </c>
    </row>
    <row r="88" spans="2:7" x14ac:dyDescent="0.25">
      <c r="B88" s="2" t="s">
        <v>61</v>
      </c>
      <c r="C88" s="20">
        <v>12849.65</v>
      </c>
      <c r="D88" s="20">
        <v>0</v>
      </c>
      <c r="E88" s="20"/>
      <c r="F88" s="20"/>
      <c r="G88" s="20">
        <v>12849.65</v>
      </c>
    </row>
    <row r="89" spans="2:7" x14ac:dyDescent="0.25">
      <c r="B89" s="2" t="s">
        <v>60</v>
      </c>
      <c r="C89" s="20">
        <v>14879.26</v>
      </c>
      <c r="D89" s="20">
        <v>0</v>
      </c>
      <c r="E89" s="20">
        <v>-14879.26</v>
      </c>
      <c r="F89" s="20"/>
      <c r="G89" s="20">
        <v>0</v>
      </c>
    </row>
    <row r="90" spans="2:7" x14ac:dyDescent="0.25">
      <c r="B90" s="2" t="s">
        <v>61</v>
      </c>
      <c r="C90" s="20">
        <v>18223.900000000001</v>
      </c>
      <c r="D90" s="20">
        <v>0</v>
      </c>
      <c r="E90" s="20"/>
      <c r="F90" s="20"/>
      <c r="G90" s="20">
        <v>18223.900000000001</v>
      </c>
    </row>
    <row r="91" spans="2:7" x14ac:dyDescent="0.25">
      <c r="B91" s="2" t="s">
        <v>60</v>
      </c>
      <c r="C91" s="20">
        <v>4477.09</v>
      </c>
      <c r="D91" s="20">
        <v>0</v>
      </c>
      <c r="E91" s="20">
        <v>-4477.09</v>
      </c>
      <c r="F91" s="20"/>
      <c r="G91" s="20">
        <v>0</v>
      </c>
    </row>
    <row r="92" spans="2:7" x14ac:dyDescent="0.25">
      <c r="B92" s="2" t="s">
        <v>61</v>
      </c>
      <c r="C92" s="20">
        <v>4823.08</v>
      </c>
      <c r="D92" s="20">
        <v>0</v>
      </c>
      <c r="E92" s="20"/>
      <c r="F92" s="20"/>
      <c r="G92" s="20">
        <v>4823.08</v>
      </c>
    </row>
    <row r="93" spans="2:7" x14ac:dyDescent="0.25">
      <c r="B93" s="2" t="s">
        <v>60</v>
      </c>
      <c r="C93" s="20">
        <v>13561.52</v>
      </c>
      <c r="D93" s="20">
        <v>0</v>
      </c>
      <c r="E93" s="20"/>
      <c r="F93" s="20"/>
      <c r="G93" s="20">
        <v>13561.52</v>
      </c>
    </row>
    <row r="94" spans="2:7" x14ac:dyDescent="0.25">
      <c r="B94" s="2" t="s">
        <v>61</v>
      </c>
      <c r="C94" s="20">
        <v>22702.87</v>
      </c>
      <c r="D94" s="20">
        <v>0</v>
      </c>
      <c r="E94" s="20"/>
      <c r="F94" s="20">
        <v>-36.840000000000003</v>
      </c>
      <c r="G94" s="20">
        <v>22666.03</v>
      </c>
    </row>
    <row r="95" spans="2:7" x14ac:dyDescent="0.25">
      <c r="B95" s="2" t="s">
        <v>60</v>
      </c>
      <c r="C95" s="20">
        <v>1676.27</v>
      </c>
      <c r="D95" s="20">
        <v>0</v>
      </c>
      <c r="E95" s="20">
        <v>-1676.27</v>
      </c>
      <c r="F95" s="20"/>
      <c r="G95" s="20">
        <v>0</v>
      </c>
    </row>
    <row r="96" spans="2:7" x14ac:dyDescent="0.25">
      <c r="B96" s="2" t="s">
        <v>61</v>
      </c>
      <c r="C96" s="20">
        <v>3792.1100000000006</v>
      </c>
      <c r="D96" s="20">
        <v>0</v>
      </c>
      <c r="E96" s="20">
        <v>-3792.11</v>
      </c>
      <c r="F96" s="20"/>
      <c r="G96" s="20">
        <v>4.5474735088646412E-13</v>
      </c>
    </row>
    <row r="97" spans="2:7" x14ac:dyDescent="0.25">
      <c r="B97" s="2" t="s">
        <v>61</v>
      </c>
      <c r="C97" s="20">
        <v>1000</v>
      </c>
      <c r="D97" s="20">
        <v>0</v>
      </c>
      <c r="E97" s="20"/>
      <c r="F97" s="20"/>
      <c r="G97" s="20">
        <v>1000</v>
      </c>
    </row>
    <row r="98" spans="2:7" x14ac:dyDescent="0.25">
      <c r="B98" s="2" t="s">
        <v>61</v>
      </c>
      <c r="C98" s="20">
        <v>15197</v>
      </c>
      <c r="D98" s="20">
        <v>0</v>
      </c>
      <c r="E98" s="20"/>
      <c r="F98" s="20"/>
      <c r="G98" s="20">
        <v>15197</v>
      </c>
    </row>
    <row r="99" spans="2:7" x14ac:dyDescent="0.25">
      <c r="B99" s="2" t="s">
        <v>61</v>
      </c>
      <c r="C99" s="20">
        <v>19826.71</v>
      </c>
      <c r="D99" s="20">
        <v>0</v>
      </c>
      <c r="E99" s="20"/>
      <c r="F99" s="20"/>
      <c r="G99" s="20">
        <v>19826.71</v>
      </c>
    </row>
    <row r="100" spans="2:7" x14ac:dyDescent="0.25">
      <c r="B100" s="2" t="s">
        <v>60</v>
      </c>
      <c r="C100" s="20">
        <v>68075.25</v>
      </c>
      <c r="D100" s="20">
        <v>0</v>
      </c>
      <c r="E100" s="20"/>
      <c r="F100" s="20"/>
      <c r="G100" s="20">
        <v>68075.25</v>
      </c>
    </row>
    <row r="101" spans="2:7" x14ac:dyDescent="0.25">
      <c r="B101" s="2" t="s">
        <v>61</v>
      </c>
      <c r="C101" s="20">
        <v>19620.599999999999</v>
      </c>
      <c r="D101" s="20">
        <v>0</v>
      </c>
      <c r="E101" s="20">
        <v>-19620.599999999999</v>
      </c>
      <c r="F101" s="20"/>
      <c r="G101" s="20">
        <v>0</v>
      </c>
    </row>
    <row r="102" spans="2:7" x14ac:dyDescent="0.25">
      <c r="B102" s="2" t="s">
        <v>60</v>
      </c>
      <c r="C102" s="20">
        <v>3257.21</v>
      </c>
      <c r="D102" s="20">
        <v>0</v>
      </c>
      <c r="E102" s="20">
        <v>-2291.0100000000002</v>
      </c>
      <c r="F102" s="20"/>
      <c r="G102" s="20">
        <v>966.19999999999982</v>
      </c>
    </row>
    <row r="103" spans="2:7" x14ac:dyDescent="0.25">
      <c r="B103" s="2" t="s">
        <v>60</v>
      </c>
      <c r="C103" s="20">
        <v>5442.0499999999993</v>
      </c>
      <c r="D103" s="20">
        <v>0</v>
      </c>
      <c r="E103" s="20"/>
      <c r="F103" s="20">
        <v>-1200.8399999999999</v>
      </c>
      <c r="G103" s="20">
        <v>4241.2099999999991</v>
      </c>
    </row>
    <row r="104" spans="2:7" x14ac:dyDescent="0.25">
      <c r="B104" s="2" t="s">
        <v>65</v>
      </c>
      <c r="C104" s="20">
        <v>36045.22</v>
      </c>
      <c r="D104" s="20">
        <v>0</v>
      </c>
      <c r="E104" s="20"/>
      <c r="F104" s="20"/>
      <c r="G104" s="20">
        <v>36045.22</v>
      </c>
    </row>
    <row r="105" spans="2:7" x14ac:dyDescent="0.25">
      <c r="B105" s="2" t="s">
        <v>61</v>
      </c>
      <c r="C105" s="20">
        <v>20589.11</v>
      </c>
      <c r="D105" s="20">
        <v>0</v>
      </c>
      <c r="E105" s="20"/>
      <c r="F105" s="20"/>
      <c r="G105" s="20">
        <v>20589.11</v>
      </c>
    </row>
    <row r="106" spans="2:7" x14ac:dyDescent="0.25">
      <c r="B106" s="2" t="s">
        <v>61</v>
      </c>
      <c r="C106" s="20">
        <v>17345.63</v>
      </c>
      <c r="D106" s="20">
        <v>0</v>
      </c>
      <c r="E106" s="20"/>
      <c r="F106" s="20"/>
      <c r="G106" s="20">
        <v>17345.63</v>
      </c>
    </row>
    <row r="107" spans="2:7" x14ac:dyDescent="0.25">
      <c r="B107" s="2" t="s">
        <v>61</v>
      </c>
      <c r="C107" s="20">
        <v>29409.85</v>
      </c>
      <c r="D107" s="20">
        <v>0</v>
      </c>
      <c r="E107" s="20">
        <v>-29409.71</v>
      </c>
      <c r="F107" s="20">
        <v>-0.14000000000000001</v>
      </c>
      <c r="G107" s="20">
        <v>-5.8208993181096957E-13</v>
      </c>
    </row>
    <row r="108" spans="2:7" x14ac:dyDescent="0.25">
      <c r="B108" s="2" t="s">
        <v>61</v>
      </c>
      <c r="C108" s="20">
        <v>10163</v>
      </c>
      <c r="D108" s="20">
        <v>0</v>
      </c>
      <c r="E108" s="20"/>
      <c r="F108" s="20"/>
      <c r="G108" s="20">
        <v>10163</v>
      </c>
    </row>
    <row r="109" spans="2:7" x14ac:dyDescent="0.25">
      <c r="B109" s="2" t="s">
        <v>61</v>
      </c>
      <c r="C109" s="20">
        <v>22883.85</v>
      </c>
      <c r="D109" s="20">
        <v>0</v>
      </c>
      <c r="E109" s="20"/>
      <c r="F109" s="20"/>
      <c r="G109" s="20">
        <v>22883.85</v>
      </c>
    </row>
    <row r="110" spans="2:7" x14ac:dyDescent="0.25">
      <c r="B110" s="2" t="s">
        <v>61</v>
      </c>
      <c r="C110" s="20">
        <v>37153.29</v>
      </c>
      <c r="D110" s="20">
        <v>0</v>
      </c>
      <c r="E110" s="20"/>
      <c r="F110" s="20"/>
      <c r="G110" s="20">
        <v>37153.29</v>
      </c>
    </row>
    <row r="111" spans="2:7" x14ac:dyDescent="0.25">
      <c r="B111" s="2" t="s">
        <v>61</v>
      </c>
      <c r="C111" s="20">
        <v>0</v>
      </c>
      <c r="D111" s="20">
        <v>15432.36</v>
      </c>
      <c r="E111" s="20"/>
      <c r="F111" s="20"/>
      <c r="G111" s="20">
        <v>15432.36</v>
      </c>
    </row>
    <row r="112" spans="2:7" x14ac:dyDescent="0.25">
      <c r="B112" s="2" t="s">
        <v>61</v>
      </c>
      <c r="C112" s="20">
        <v>12455.43</v>
      </c>
      <c r="D112" s="20">
        <v>0</v>
      </c>
      <c r="E112" s="20"/>
      <c r="F112" s="20"/>
      <c r="G112" s="20">
        <v>12455.43</v>
      </c>
    </row>
    <row r="113" spans="2:7" x14ac:dyDescent="0.25">
      <c r="B113" s="2" t="s">
        <v>61</v>
      </c>
      <c r="C113" s="20">
        <v>0</v>
      </c>
      <c r="D113" s="20">
        <v>22717.31</v>
      </c>
      <c r="E113" s="20"/>
      <c r="F113" s="20"/>
      <c r="G113" s="20">
        <v>22717.31</v>
      </c>
    </row>
    <row r="114" spans="2:7" x14ac:dyDescent="0.25">
      <c r="B114" s="2" t="s">
        <v>61</v>
      </c>
      <c r="C114" s="20">
        <v>0</v>
      </c>
      <c r="D114" s="20">
        <v>15919.56</v>
      </c>
      <c r="E114" s="20"/>
      <c r="F114" s="20"/>
      <c r="G114" s="20">
        <v>15919.56</v>
      </c>
    </row>
    <row r="115" spans="2:7" x14ac:dyDescent="0.25">
      <c r="B115" s="2" t="s">
        <v>61</v>
      </c>
      <c r="C115" s="20">
        <v>0</v>
      </c>
      <c r="D115" s="20">
        <v>14090.72</v>
      </c>
      <c r="E115" s="20"/>
      <c r="F115" s="20"/>
      <c r="G115" s="20">
        <v>14090.72</v>
      </c>
    </row>
    <row r="116" spans="2:7" x14ac:dyDescent="0.25">
      <c r="B116" s="2" t="s">
        <v>61</v>
      </c>
      <c r="C116" s="20">
        <v>0</v>
      </c>
      <c r="D116" s="20">
        <v>6774.03</v>
      </c>
      <c r="E116" s="20"/>
      <c r="F116" s="20"/>
      <c r="G116" s="20">
        <v>6774.03</v>
      </c>
    </row>
    <row r="117" spans="2:7" x14ac:dyDescent="0.25">
      <c r="B117" s="2" t="s">
        <v>61</v>
      </c>
      <c r="C117" s="20">
        <v>0</v>
      </c>
      <c r="D117" s="20">
        <v>21345.22</v>
      </c>
      <c r="E117" s="20"/>
      <c r="F117" s="20"/>
      <c r="G117" s="20">
        <v>21345.22</v>
      </c>
    </row>
    <row r="118" spans="2:7" x14ac:dyDescent="0.25">
      <c r="B118" s="2" t="s">
        <v>61</v>
      </c>
      <c r="C118" s="20">
        <v>0</v>
      </c>
      <c r="D118" s="20">
        <v>26402.15</v>
      </c>
      <c r="E118" s="20"/>
      <c r="F118" s="20"/>
      <c r="G118" s="20">
        <v>26402.15</v>
      </c>
    </row>
    <row r="119" spans="2:7" x14ac:dyDescent="0.25">
      <c r="B119" s="2" t="s">
        <v>61</v>
      </c>
      <c r="C119" s="20">
        <v>0</v>
      </c>
      <c r="D119" s="20">
        <v>83298.53</v>
      </c>
      <c r="E119" s="20"/>
      <c r="F119" s="20"/>
      <c r="G119" s="20">
        <v>83298.53</v>
      </c>
    </row>
    <row r="120" spans="2:7" x14ac:dyDescent="0.25">
      <c r="B120" s="2" t="s">
        <v>61</v>
      </c>
      <c r="C120" s="20">
        <v>0</v>
      </c>
      <c r="D120" s="20">
        <v>21066.45</v>
      </c>
      <c r="E120" s="20"/>
      <c r="F120" s="20"/>
      <c r="G120" s="20">
        <v>21066.45</v>
      </c>
    </row>
    <row r="121" spans="2:7" x14ac:dyDescent="0.25">
      <c r="B121" s="2" t="s">
        <v>61</v>
      </c>
      <c r="C121" s="20">
        <v>0</v>
      </c>
      <c r="D121" s="20">
        <v>19597.03</v>
      </c>
      <c r="E121" s="20"/>
      <c r="F121" s="20"/>
      <c r="G121" s="20">
        <v>19597.03</v>
      </c>
    </row>
    <row r="122" spans="2:7" x14ac:dyDescent="0.25">
      <c r="B122" s="2" t="s">
        <v>61</v>
      </c>
      <c r="C122" s="20">
        <v>0</v>
      </c>
      <c r="D122" s="20">
        <v>11308.07</v>
      </c>
      <c r="E122" s="20"/>
      <c r="F122" s="20"/>
      <c r="G122" s="20">
        <v>11308.07</v>
      </c>
    </row>
    <row r="123" spans="2:7" x14ac:dyDescent="0.25">
      <c r="B123" s="2" t="s">
        <v>61</v>
      </c>
      <c r="C123" s="20">
        <v>1441.4499999999998</v>
      </c>
      <c r="D123" s="20">
        <v>0</v>
      </c>
      <c r="E123" s="20"/>
      <c r="F123" s="20"/>
      <c r="G123" s="20">
        <v>1441.4499999999998</v>
      </c>
    </row>
    <row r="124" spans="2:7" x14ac:dyDescent="0.25">
      <c r="B124" s="2" t="s">
        <v>68</v>
      </c>
      <c r="C124" s="20">
        <v>11247</v>
      </c>
      <c r="D124" s="20">
        <v>0</v>
      </c>
      <c r="E124" s="20"/>
      <c r="F124" s="20"/>
      <c r="G124" s="20">
        <v>11247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C786F-2B82-43C5-BC9C-54DF4644837A}">
  <dimension ref="B1:G113"/>
  <sheetViews>
    <sheetView workbookViewId="0">
      <selection activeCell="K12" sqref="K12"/>
    </sheetView>
  </sheetViews>
  <sheetFormatPr defaultRowHeight="15" x14ac:dyDescent="0.25"/>
  <cols>
    <col min="2" max="2" width="28" bestFit="1" customWidth="1"/>
    <col min="3" max="3" width="10.85546875" bestFit="1" customWidth="1"/>
    <col min="4" max="4" width="9.85546875" bestFit="1" customWidth="1"/>
    <col min="5" max="5" width="10.5703125" bestFit="1" customWidth="1"/>
    <col min="6" max="6" width="11.7109375" bestFit="1" customWidth="1"/>
    <col min="7" max="7" width="10.85546875" bestFit="1" customWidth="1"/>
  </cols>
  <sheetData>
    <row r="1" spans="2:7" x14ac:dyDescent="0.25">
      <c r="B1" s="22" t="s">
        <v>51</v>
      </c>
      <c r="C1" s="22" t="s">
        <v>52</v>
      </c>
      <c r="D1" s="22" t="s">
        <v>53</v>
      </c>
      <c r="E1" s="22" t="s">
        <v>54</v>
      </c>
      <c r="F1" s="22" t="s">
        <v>55</v>
      </c>
      <c r="G1" s="22" t="s">
        <v>52</v>
      </c>
    </row>
    <row r="2" spans="2:7" x14ac:dyDescent="0.25">
      <c r="B2" s="22"/>
      <c r="C2" s="22" t="s">
        <v>69</v>
      </c>
      <c r="D2" s="22" t="s">
        <v>70</v>
      </c>
      <c r="E2" s="22" t="s">
        <v>70</v>
      </c>
      <c r="F2" s="22" t="s">
        <v>58</v>
      </c>
      <c r="G2" s="22" t="s">
        <v>71</v>
      </c>
    </row>
    <row r="3" spans="2:7" x14ac:dyDescent="0.25">
      <c r="B3" s="2" t="s">
        <v>60</v>
      </c>
      <c r="C3" s="20">
        <v>80.849999999983993</v>
      </c>
      <c r="D3" s="20">
        <v>0</v>
      </c>
      <c r="E3" s="20">
        <v>-80.849999999999994</v>
      </c>
      <c r="F3" s="20"/>
      <c r="G3" s="20">
        <v>-1.6001422409317456E-11</v>
      </c>
    </row>
    <row r="4" spans="2:7" x14ac:dyDescent="0.25">
      <c r="B4" s="2" t="s">
        <v>60</v>
      </c>
      <c r="C4" s="20">
        <v>192551.14</v>
      </c>
      <c r="D4" s="20">
        <v>0</v>
      </c>
      <c r="E4" s="20">
        <v>-50101.21</v>
      </c>
      <c r="F4" s="20"/>
      <c r="G4" s="20">
        <v>142449.93000000002</v>
      </c>
    </row>
    <row r="5" spans="2:7" x14ac:dyDescent="0.25">
      <c r="B5" s="2" t="s">
        <v>60</v>
      </c>
      <c r="C5" s="20">
        <v>35551.379999999997</v>
      </c>
      <c r="D5" s="20">
        <v>0</v>
      </c>
      <c r="E5" s="20">
        <v>-5057.67</v>
      </c>
      <c r="F5" s="20">
        <v>-3778.13</v>
      </c>
      <c r="G5" s="20">
        <v>26715.579999999998</v>
      </c>
    </row>
    <row r="6" spans="2:7" x14ac:dyDescent="0.25">
      <c r="B6" s="2" t="s">
        <v>60</v>
      </c>
      <c r="C6" s="20">
        <v>891.83</v>
      </c>
      <c r="D6" s="20">
        <v>0</v>
      </c>
      <c r="E6" s="20"/>
      <c r="F6" s="20"/>
      <c r="G6" s="20">
        <v>891.83</v>
      </c>
    </row>
    <row r="7" spans="2:7" x14ac:dyDescent="0.25">
      <c r="B7" s="2" t="s">
        <v>60</v>
      </c>
      <c r="C7" s="20">
        <v>38784.410000000003</v>
      </c>
      <c r="D7" s="20">
        <v>0</v>
      </c>
      <c r="E7" s="20"/>
      <c r="F7" s="20"/>
      <c r="G7" s="20">
        <v>38784.410000000003</v>
      </c>
    </row>
    <row r="8" spans="2:7" x14ac:dyDescent="0.25">
      <c r="B8" s="2" t="s">
        <v>60</v>
      </c>
      <c r="C8" s="20">
        <v>20000</v>
      </c>
      <c r="D8" s="20">
        <v>0</v>
      </c>
      <c r="E8" s="20"/>
      <c r="F8" s="20"/>
      <c r="G8" s="20">
        <v>20000</v>
      </c>
    </row>
    <row r="9" spans="2:7" x14ac:dyDescent="0.25">
      <c r="B9" s="2" t="s">
        <v>60</v>
      </c>
      <c r="C9" s="20">
        <v>9174.84</v>
      </c>
      <c r="D9" s="20">
        <v>0</v>
      </c>
      <c r="E9" s="20"/>
      <c r="F9" s="20"/>
      <c r="G9" s="20">
        <v>9174.84</v>
      </c>
    </row>
    <row r="10" spans="2:7" x14ac:dyDescent="0.25">
      <c r="B10" s="2" t="s">
        <v>61</v>
      </c>
      <c r="C10" s="20">
        <v>3735.98</v>
      </c>
      <c r="D10" s="20">
        <v>0</v>
      </c>
      <c r="E10" s="20"/>
      <c r="F10" s="20"/>
      <c r="G10" s="20">
        <v>3735.98</v>
      </c>
    </row>
    <row r="11" spans="2:7" x14ac:dyDescent="0.25">
      <c r="B11" s="2" t="s">
        <v>61</v>
      </c>
      <c r="C11" s="20">
        <v>8423.93</v>
      </c>
      <c r="D11" s="20">
        <v>0</v>
      </c>
      <c r="E11" s="20">
        <v>-3321</v>
      </c>
      <c r="F11" s="20"/>
      <c r="G11" s="20">
        <v>5102.93</v>
      </c>
    </row>
    <row r="12" spans="2:7" x14ac:dyDescent="0.25">
      <c r="B12" s="2" t="s">
        <v>61</v>
      </c>
      <c r="C12" s="20">
        <v>7598</v>
      </c>
      <c r="D12" s="20">
        <v>0</v>
      </c>
      <c r="E12" s="20">
        <v>-7598</v>
      </c>
      <c r="F12" s="20"/>
      <c r="G12" s="20">
        <v>0</v>
      </c>
    </row>
    <row r="13" spans="2:7" x14ac:dyDescent="0.25">
      <c r="B13" s="2" t="s">
        <v>62</v>
      </c>
      <c r="C13" s="20">
        <v>55000</v>
      </c>
      <c r="D13" s="20">
        <v>0</v>
      </c>
      <c r="E13" s="20">
        <v>-295</v>
      </c>
      <c r="F13" s="20"/>
      <c r="G13" s="20">
        <v>54705</v>
      </c>
    </row>
    <row r="14" spans="2:7" x14ac:dyDescent="0.25">
      <c r="B14" s="2" t="s">
        <v>61</v>
      </c>
      <c r="C14" s="20">
        <v>17564.54</v>
      </c>
      <c r="D14" s="20">
        <v>0</v>
      </c>
      <c r="E14" s="20"/>
      <c r="F14" s="20"/>
      <c r="G14" s="20">
        <v>17564.54</v>
      </c>
    </row>
    <row r="15" spans="2:7" x14ac:dyDescent="0.25">
      <c r="B15" s="2" t="s">
        <v>61</v>
      </c>
      <c r="C15" s="20">
        <v>9475.2900000000009</v>
      </c>
      <c r="D15" s="20">
        <v>0</v>
      </c>
      <c r="E15" s="20">
        <v>-9475.2900000000009</v>
      </c>
      <c r="F15" s="20"/>
      <c r="G15" s="20">
        <v>0</v>
      </c>
    </row>
    <row r="16" spans="2:7" x14ac:dyDescent="0.25">
      <c r="B16" s="2" t="s">
        <v>61</v>
      </c>
      <c r="C16" s="20">
        <v>15607</v>
      </c>
      <c r="D16" s="20">
        <v>0</v>
      </c>
      <c r="E16" s="20"/>
      <c r="F16" s="20"/>
      <c r="G16" s="20">
        <v>15607</v>
      </c>
    </row>
    <row r="17" spans="2:7" x14ac:dyDescent="0.25">
      <c r="B17" s="2" t="s">
        <v>61</v>
      </c>
      <c r="C17" s="20">
        <v>1242.79</v>
      </c>
      <c r="D17" s="20">
        <v>0</v>
      </c>
      <c r="E17" s="20"/>
      <c r="F17" s="20"/>
      <c r="G17" s="20">
        <v>1242.79</v>
      </c>
    </row>
    <row r="18" spans="2:7" x14ac:dyDescent="0.25">
      <c r="B18" s="2" t="s">
        <v>61</v>
      </c>
      <c r="C18" s="20">
        <v>14620</v>
      </c>
      <c r="D18" s="20">
        <v>0</v>
      </c>
      <c r="E18" s="20">
        <v>-14620</v>
      </c>
      <c r="F18" s="20"/>
      <c r="G18" s="20">
        <v>0</v>
      </c>
    </row>
    <row r="19" spans="2:7" x14ac:dyDescent="0.25">
      <c r="B19" s="2" t="s">
        <v>61</v>
      </c>
      <c r="C19" s="20">
        <v>5848</v>
      </c>
      <c r="D19" s="20">
        <v>0</v>
      </c>
      <c r="E19" s="20">
        <v>-5848</v>
      </c>
      <c r="F19" s="20"/>
      <c r="G19" s="20">
        <v>0</v>
      </c>
    </row>
    <row r="20" spans="2:7" x14ac:dyDescent="0.25">
      <c r="B20" s="2" t="s">
        <v>63</v>
      </c>
      <c r="C20" s="20">
        <v>2000</v>
      </c>
      <c r="D20" s="20">
        <v>0</v>
      </c>
      <c r="E20" s="20"/>
      <c r="F20" s="20">
        <v>-331.68</v>
      </c>
      <c r="G20" s="20">
        <v>1668.32</v>
      </c>
    </row>
    <row r="21" spans="2:7" x14ac:dyDescent="0.25">
      <c r="B21" s="2" t="s">
        <v>62</v>
      </c>
      <c r="C21" s="20">
        <v>5503</v>
      </c>
      <c r="D21" s="20">
        <v>0</v>
      </c>
      <c r="E21" s="20">
        <v>-4736.3</v>
      </c>
      <c r="F21" s="20"/>
      <c r="G21" s="20">
        <v>766.69999999999982</v>
      </c>
    </row>
    <row r="22" spans="2:7" x14ac:dyDescent="0.25">
      <c r="B22" s="2" t="s">
        <v>62</v>
      </c>
      <c r="C22" s="20">
        <v>13875</v>
      </c>
      <c r="D22" s="20">
        <v>0</v>
      </c>
      <c r="E22" s="20">
        <v>-3450</v>
      </c>
      <c r="F22" s="20"/>
      <c r="G22" s="20">
        <v>10425</v>
      </c>
    </row>
    <row r="23" spans="2:7" x14ac:dyDescent="0.25">
      <c r="B23" s="2" t="s">
        <v>62</v>
      </c>
      <c r="C23" s="20">
        <v>3500</v>
      </c>
      <c r="D23" s="20">
        <v>0</v>
      </c>
      <c r="E23" s="20">
        <v>-3500</v>
      </c>
      <c r="F23" s="20"/>
      <c r="G23" s="20">
        <v>0</v>
      </c>
    </row>
    <row r="24" spans="2:7" x14ac:dyDescent="0.25">
      <c r="B24" s="2" t="s">
        <v>60</v>
      </c>
      <c r="C24" s="20">
        <v>540</v>
      </c>
      <c r="D24" s="20">
        <v>0</v>
      </c>
      <c r="E24" s="20"/>
      <c r="F24" s="20"/>
      <c r="G24" s="20">
        <v>540</v>
      </c>
    </row>
    <row r="25" spans="2:7" x14ac:dyDescent="0.25">
      <c r="B25" s="2" t="s">
        <v>61</v>
      </c>
      <c r="C25" s="20">
        <v>22220</v>
      </c>
      <c r="D25" s="20">
        <v>0</v>
      </c>
      <c r="E25" s="20"/>
      <c r="F25" s="20"/>
      <c r="G25" s="20">
        <v>22220</v>
      </c>
    </row>
    <row r="26" spans="2:7" x14ac:dyDescent="0.25">
      <c r="B26" s="2" t="s">
        <v>61</v>
      </c>
      <c r="C26" s="20">
        <v>3040.29</v>
      </c>
      <c r="D26" s="20">
        <v>0</v>
      </c>
      <c r="E26" s="20"/>
      <c r="F26" s="20"/>
      <c r="G26" s="20">
        <v>3040.29</v>
      </c>
    </row>
    <row r="27" spans="2:7" x14ac:dyDescent="0.25">
      <c r="B27" s="2" t="s">
        <v>60</v>
      </c>
      <c r="C27" s="20">
        <v>12486.039999999999</v>
      </c>
      <c r="D27" s="20">
        <v>0</v>
      </c>
      <c r="E27" s="20"/>
      <c r="F27" s="20"/>
      <c r="G27" s="20">
        <v>12486.039999999999</v>
      </c>
    </row>
    <row r="28" spans="2:7" x14ac:dyDescent="0.25">
      <c r="B28" s="2" t="s">
        <v>62</v>
      </c>
      <c r="C28" s="20">
        <v>425</v>
      </c>
      <c r="D28" s="20">
        <v>0</v>
      </c>
      <c r="E28" s="20">
        <v>-425</v>
      </c>
      <c r="F28" s="20"/>
      <c r="G28" s="20">
        <v>0</v>
      </c>
    </row>
    <row r="29" spans="2:7" x14ac:dyDescent="0.25">
      <c r="B29" s="2" t="s">
        <v>62</v>
      </c>
      <c r="C29" s="20">
        <v>22801.21</v>
      </c>
      <c r="D29" s="20">
        <v>0</v>
      </c>
      <c r="E29" s="20"/>
      <c r="F29" s="20"/>
      <c r="G29" s="20">
        <v>22801.21</v>
      </c>
    </row>
    <row r="30" spans="2:7" x14ac:dyDescent="0.25">
      <c r="B30" s="2" t="s">
        <v>63</v>
      </c>
      <c r="C30" s="20">
        <v>5000</v>
      </c>
      <c r="D30" s="20">
        <v>0</v>
      </c>
      <c r="E30" s="20"/>
      <c r="F30" s="20"/>
      <c r="G30" s="20">
        <v>5000</v>
      </c>
    </row>
    <row r="31" spans="2:7" x14ac:dyDescent="0.25">
      <c r="B31" s="2" t="s">
        <v>61</v>
      </c>
      <c r="C31" s="20">
        <v>12224</v>
      </c>
      <c r="D31" s="20">
        <v>0</v>
      </c>
      <c r="E31" s="20">
        <v>-10606.76</v>
      </c>
      <c r="F31" s="20"/>
      <c r="G31" s="20">
        <v>1617.2399999999998</v>
      </c>
    </row>
    <row r="32" spans="2:7" x14ac:dyDescent="0.25">
      <c r="B32" s="2" t="s">
        <v>60</v>
      </c>
      <c r="C32" s="20">
        <v>4289.4699999999993</v>
      </c>
      <c r="D32" s="20">
        <v>0</v>
      </c>
      <c r="E32" s="20"/>
      <c r="F32" s="20"/>
      <c r="G32" s="20">
        <v>4289.4699999999993</v>
      </c>
    </row>
    <row r="33" spans="2:7" x14ac:dyDescent="0.25">
      <c r="B33" s="2" t="s">
        <v>62</v>
      </c>
      <c r="C33" s="20">
        <v>20000</v>
      </c>
      <c r="D33" s="20">
        <v>0</v>
      </c>
      <c r="E33" s="20"/>
      <c r="F33" s="20"/>
      <c r="G33" s="20">
        <v>20000</v>
      </c>
    </row>
    <row r="34" spans="2:7" x14ac:dyDescent="0.25">
      <c r="B34" s="2" t="s">
        <v>61</v>
      </c>
      <c r="C34" s="20">
        <v>22800</v>
      </c>
      <c r="D34" s="20">
        <v>0</v>
      </c>
      <c r="E34" s="20"/>
      <c r="F34" s="20"/>
      <c r="G34" s="20">
        <v>22800</v>
      </c>
    </row>
    <row r="35" spans="2:7" x14ac:dyDescent="0.25">
      <c r="B35" s="2" t="s">
        <v>60</v>
      </c>
      <c r="C35" s="20">
        <v>20000</v>
      </c>
      <c r="D35" s="20">
        <v>0</v>
      </c>
      <c r="E35" s="20"/>
      <c r="F35" s="20"/>
      <c r="G35" s="20">
        <v>20000</v>
      </c>
    </row>
    <row r="36" spans="2:7" x14ac:dyDescent="0.25">
      <c r="B36" s="2" t="s">
        <v>61</v>
      </c>
      <c r="C36" s="20">
        <v>9750.16</v>
      </c>
      <c r="D36" s="20">
        <v>0</v>
      </c>
      <c r="E36" s="20"/>
      <c r="F36" s="20"/>
      <c r="G36" s="20">
        <v>9750.16</v>
      </c>
    </row>
    <row r="37" spans="2:7" x14ac:dyDescent="0.25">
      <c r="B37" s="2" t="s">
        <v>60</v>
      </c>
      <c r="C37" s="20">
        <v>100</v>
      </c>
      <c r="D37" s="20">
        <v>0</v>
      </c>
      <c r="E37" s="20"/>
      <c r="F37" s="20"/>
      <c r="G37" s="20">
        <v>100</v>
      </c>
    </row>
    <row r="38" spans="2:7" x14ac:dyDescent="0.25">
      <c r="B38" s="2" t="s">
        <v>61</v>
      </c>
      <c r="C38" s="20">
        <v>12558</v>
      </c>
      <c r="D38" s="20">
        <v>0</v>
      </c>
      <c r="E38" s="20">
        <v>-12314.86</v>
      </c>
      <c r="F38" s="20"/>
      <c r="G38" s="20">
        <v>243.13999999999942</v>
      </c>
    </row>
    <row r="39" spans="2:7" x14ac:dyDescent="0.25">
      <c r="B39" s="2" t="s">
        <v>60</v>
      </c>
      <c r="C39" s="20">
        <v>148825</v>
      </c>
      <c r="D39" s="20">
        <v>0</v>
      </c>
      <c r="E39" s="20">
        <v>-85703.9</v>
      </c>
      <c r="F39" s="20"/>
      <c r="G39" s="20">
        <v>63121.100000000006</v>
      </c>
    </row>
    <row r="40" spans="2:7" x14ac:dyDescent="0.25">
      <c r="B40" s="2" t="s">
        <v>61</v>
      </c>
      <c r="C40" s="20">
        <v>7525.1699999999983</v>
      </c>
      <c r="D40" s="20">
        <v>0</v>
      </c>
      <c r="E40" s="20">
        <v>-7525.17</v>
      </c>
      <c r="F40" s="20"/>
      <c r="G40" s="20">
        <v>-1.8189894035458565E-12</v>
      </c>
    </row>
    <row r="41" spans="2:7" x14ac:dyDescent="0.25">
      <c r="B41" s="2" t="s">
        <v>61</v>
      </c>
      <c r="C41" s="20">
        <v>8527.9199999999983</v>
      </c>
      <c r="D41" s="20">
        <v>0</v>
      </c>
      <c r="E41" s="20"/>
      <c r="F41" s="20"/>
      <c r="G41" s="20">
        <v>8527.9199999999983</v>
      </c>
    </row>
    <row r="42" spans="2:7" x14ac:dyDescent="0.25">
      <c r="B42" s="2" t="s">
        <v>61</v>
      </c>
      <c r="C42" s="20">
        <v>23128</v>
      </c>
      <c r="D42" s="20">
        <v>0</v>
      </c>
      <c r="E42" s="20"/>
      <c r="F42" s="20"/>
      <c r="G42" s="20">
        <v>23128</v>
      </c>
    </row>
    <row r="43" spans="2:7" x14ac:dyDescent="0.25">
      <c r="B43" s="2" t="s">
        <v>62</v>
      </c>
      <c r="C43" s="20">
        <v>1430.6400000000015</v>
      </c>
      <c r="D43" s="20">
        <v>0</v>
      </c>
      <c r="E43" s="20"/>
      <c r="F43" s="20">
        <v>-251.28</v>
      </c>
      <c r="G43" s="20">
        <v>1179.3600000000015</v>
      </c>
    </row>
    <row r="44" spans="2:7" x14ac:dyDescent="0.25">
      <c r="B44" s="2" t="s">
        <v>61</v>
      </c>
      <c r="C44" s="20">
        <v>6000</v>
      </c>
      <c r="D44" s="20">
        <v>0</v>
      </c>
      <c r="E44" s="20"/>
      <c r="F44" s="20"/>
      <c r="G44" s="20">
        <v>6000</v>
      </c>
    </row>
    <row r="45" spans="2:7" x14ac:dyDescent="0.25">
      <c r="B45" s="2" t="s">
        <v>60</v>
      </c>
      <c r="C45" s="20">
        <v>43754.75</v>
      </c>
      <c r="D45" s="20">
        <v>0</v>
      </c>
      <c r="E45" s="20">
        <v>-43013.52</v>
      </c>
      <c r="F45" s="20"/>
      <c r="G45" s="20">
        <v>741.2300000000032</v>
      </c>
    </row>
    <row r="46" spans="2:7" x14ac:dyDescent="0.25">
      <c r="B46" s="2" t="s">
        <v>65</v>
      </c>
      <c r="C46" s="20">
        <v>28042.32</v>
      </c>
      <c r="D46" s="20">
        <v>0</v>
      </c>
      <c r="E46" s="20"/>
      <c r="F46" s="20"/>
      <c r="G46" s="20">
        <v>28042.32</v>
      </c>
    </row>
    <row r="47" spans="2:7" x14ac:dyDescent="0.25">
      <c r="B47" s="2" t="s">
        <v>62</v>
      </c>
      <c r="C47" s="20">
        <v>3263.7000000000007</v>
      </c>
      <c r="D47" s="20">
        <v>0</v>
      </c>
      <c r="E47" s="20">
        <v>-3263.7</v>
      </c>
      <c r="F47" s="20"/>
      <c r="G47" s="20">
        <v>9.0949470177292824E-13</v>
      </c>
    </row>
    <row r="48" spans="2:7" x14ac:dyDescent="0.25">
      <c r="B48" s="2" t="s">
        <v>60</v>
      </c>
      <c r="C48" s="20">
        <v>37036.579999999994</v>
      </c>
      <c r="D48" s="20">
        <v>0</v>
      </c>
      <c r="E48" s="20"/>
      <c r="F48" s="20">
        <v>-1469.8</v>
      </c>
      <c r="G48" s="20">
        <v>35566.779999999992</v>
      </c>
    </row>
    <row r="49" spans="2:7" x14ac:dyDescent="0.25">
      <c r="B49" s="2" t="s">
        <v>66</v>
      </c>
      <c r="C49" s="20">
        <v>134</v>
      </c>
      <c r="D49" s="20">
        <v>0</v>
      </c>
      <c r="E49" s="20"/>
      <c r="F49" s="20"/>
      <c r="G49" s="20">
        <v>134</v>
      </c>
    </row>
    <row r="50" spans="2:7" x14ac:dyDescent="0.25">
      <c r="B50" s="2" t="s">
        <v>61</v>
      </c>
      <c r="C50" s="20">
        <v>31042.16</v>
      </c>
      <c r="D50" s="20">
        <v>0</v>
      </c>
      <c r="E50" s="20"/>
      <c r="F50" s="20"/>
      <c r="G50" s="20">
        <v>31042.16</v>
      </c>
    </row>
    <row r="51" spans="2:7" x14ac:dyDescent="0.25">
      <c r="B51" s="2" t="s">
        <v>61</v>
      </c>
      <c r="C51" s="20">
        <v>27354</v>
      </c>
      <c r="D51" s="20">
        <v>0</v>
      </c>
      <c r="E51" s="20">
        <v>-15804</v>
      </c>
      <c r="F51" s="20"/>
      <c r="G51" s="20">
        <v>11550</v>
      </c>
    </row>
    <row r="52" spans="2:7" x14ac:dyDescent="0.25">
      <c r="B52" s="2" t="s">
        <v>67</v>
      </c>
      <c r="C52" s="20">
        <v>41962</v>
      </c>
      <c r="D52" s="20">
        <v>0</v>
      </c>
      <c r="E52" s="20"/>
      <c r="F52" s="20"/>
      <c r="G52" s="20">
        <v>41962</v>
      </c>
    </row>
    <row r="53" spans="2:7" x14ac:dyDescent="0.25">
      <c r="B53" s="2" t="s">
        <v>60</v>
      </c>
      <c r="C53" s="20">
        <v>10858</v>
      </c>
      <c r="D53" s="20">
        <v>0</v>
      </c>
      <c r="E53" s="20">
        <v>-10858</v>
      </c>
      <c r="F53" s="20"/>
      <c r="G53" s="20">
        <v>0</v>
      </c>
    </row>
    <row r="54" spans="2:7" x14ac:dyDescent="0.25">
      <c r="B54" s="2" t="s">
        <v>61</v>
      </c>
      <c r="C54" s="20">
        <v>30452</v>
      </c>
      <c r="D54" s="20">
        <v>0</v>
      </c>
      <c r="E54" s="20">
        <v>-18997.73</v>
      </c>
      <c r="F54" s="20"/>
      <c r="G54" s="20">
        <v>11454.27</v>
      </c>
    </row>
    <row r="55" spans="2:7" x14ac:dyDescent="0.25">
      <c r="B55" s="2" t="s">
        <v>65</v>
      </c>
      <c r="C55" s="20">
        <v>38040</v>
      </c>
      <c r="D55" s="20">
        <v>0</v>
      </c>
      <c r="E55" s="20"/>
      <c r="F55" s="20"/>
      <c r="G55" s="20">
        <v>38040</v>
      </c>
    </row>
    <row r="56" spans="2:7" x14ac:dyDescent="0.25">
      <c r="B56" s="2" t="s">
        <v>60</v>
      </c>
      <c r="C56" s="20">
        <v>32606</v>
      </c>
      <c r="D56" s="20">
        <v>0</v>
      </c>
      <c r="E56" s="20">
        <v>-22939.9</v>
      </c>
      <c r="F56" s="20"/>
      <c r="G56" s="20">
        <v>9666.0999999999985</v>
      </c>
    </row>
    <row r="57" spans="2:7" x14ac:dyDescent="0.25">
      <c r="B57" s="2" t="s">
        <v>64</v>
      </c>
      <c r="C57" s="20">
        <v>7108</v>
      </c>
      <c r="D57" s="20">
        <v>0</v>
      </c>
      <c r="E57" s="20"/>
      <c r="F57" s="20"/>
      <c r="G57" s="20">
        <v>7108</v>
      </c>
    </row>
    <row r="58" spans="2:7" x14ac:dyDescent="0.25">
      <c r="B58" s="2" t="s">
        <v>60</v>
      </c>
      <c r="C58" s="20">
        <v>474.76999999999953</v>
      </c>
      <c r="D58" s="20">
        <v>0</v>
      </c>
      <c r="E58" s="20">
        <v>-354.42</v>
      </c>
      <c r="F58" s="20"/>
      <c r="G58" s="20">
        <v>120.34999999999951</v>
      </c>
    </row>
    <row r="59" spans="2:7" x14ac:dyDescent="0.25">
      <c r="B59" s="2" t="s">
        <v>61</v>
      </c>
      <c r="C59" s="20">
        <v>8081</v>
      </c>
      <c r="D59" s="20">
        <v>0</v>
      </c>
      <c r="E59" s="20"/>
      <c r="F59" s="20"/>
      <c r="G59" s="20">
        <v>8081</v>
      </c>
    </row>
    <row r="60" spans="2:7" x14ac:dyDescent="0.25">
      <c r="B60" s="2" t="s">
        <v>65</v>
      </c>
      <c r="C60" s="20">
        <v>2649.53</v>
      </c>
      <c r="D60" s="20">
        <v>0</v>
      </c>
      <c r="E60" s="20"/>
      <c r="F60" s="20"/>
      <c r="G60" s="20">
        <v>2649.53</v>
      </c>
    </row>
    <row r="61" spans="2:7" x14ac:dyDescent="0.25">
      <c r="B61" s="2" t="s">
        <v>64</v>
      </c>
      <c r="C61" s="20">
        <v>15897.2</v>
      </c>
      <c r="D61" s="20">
        <v>0</v>
      </c>
      <c r="E61" s="20"/>
      <c r="F61" s="20"/>
      <c r="G61" s="20">
        <v>15897.2</v>
      </c>
    </row>
    <row r="62" spans="2:7" x14ac:dyDescent="0.25">
      <c r="B62" s="2" t="s">
        <v>65</v>
      </c>
      <c r="C62" s="20">
        <v>37093.46</v>
      </c>
      <c r="D62" s="20">
        <v>0</v>
      </c>
      <c r="E62" s="20"/>
      <c r="F62" s="20"/>
      <c r="G62" s="20">
        <v>37093.46</v>
      </c>
    </row>
    <row r="63" spans="2:7" x14ac:dyDescent="0.25">
      <c r="B63" s="2" t="s">
        <v>65</v>
      </c>
      <c r="C63" s="20">
        <v>2649.53</v>
      </c>
      <c r="D63" s="20">
        <v>0</v>
      </c>
      <c r="E63" s="20"/>
      <c r="F63" s="20"/>
      <c r="G63" s="20">
        <v>2649.53</v>
      </c>
    </row>
    <row r="64" spans="2:7" x14ac:dyDescent="0.25">
      <c r="B64" s="2" t="s">
        <v>61</v>
      </c>
      <c r="C64" s="20">
        <v>13282.82</v>
      </c>
      <c r="D64" s="20">
        <v>0</v>
      </c>
      <c r="E64" s="20">
        <v>-13282.82</v>
      </c>
      <c r="F64" s="20"/>
      <c r="G64" s="20">
        <v>0</v>
      </c>
    </row>
    <row r="65" spans="2:7" x14ac:dyDescent="0.25">
      <c r="B65" s="2" t="s">
        <v>60</v>
      </c>
      <c r="C65" s="20">
        <v>2670.4799999999996</v>
      </c>
      <c r="D65" s="20">
        <v>0</v>
      </c>
      <c r="E65" s="20"/>
      <c r="F65" s="20"/>
      <c r="G65" s="20">
        <v>2670.4799999999996</v>
      </c>
    </row>
    <row r="66" spans="2:7" x14ac:dyDescent="0.25">
      <c r="B66" s="2" t="s">
        <v>61</v>
      </c>
      <c r="C66" s="20">
        <v>31638.74</v>
      </c>
      <c r="D66" s="20">
        <v>0</v>
      </c>
      <c r="E66" s="20">
        <v>-12907.75</v>
      </c>
      <c r="F66" s="20"/>
      <c r="G66" s="20">
        <v>18730.990000000002</v>
      </c>
    </row>
    <row r="67" spans="2:7" x14ac:dyDescent="0.25">
      <c r="B67" s="2" t="s">
        <v>61</v>
      </c>
      <c r="C67" s="20">
        <v>12849.65</v>
      </c>
      <c r="D67" s="20">
        <v>0</v>
      </c>
      <c r="E67" s="20"/>
      <c r="F67" s="20"/>
      <c r="G67" s="20">
        <v>12849.65</v>
      </c>
    </row>
    <row r="68" spans="2:7" x14ac:dyDescent="0.25">
      <c r="B68" s="2" t="s">
        <v>61</v>
      </c>
      <c r="C68" s="20">
        <v>18223.900000000001</v>
      </c>
      <c r="D68" s="20">
        <v>0</v>
      </c>
      <c r="E68" s="20">
        <v>-1174.22</v>
      </c>
      <c r="F68" s="20"/>
      <c r="G68" s="20">
        <v>17049.68</v>
      </c>
    </row>
    <row r="69" spans="2:7" x14ac:dyDescent="0.25">
      <c r="B69" s="2" t="s">
        <v>61</v>
      </c>
      <c r="C69" s="20">
        <v>4823.08</v>
      </c>
      <c r="D69" s="20">
        <v>0</v>
      </c>
      <c r="E69" s="20"/>
      <c r="F69" s="20"/>
      <c r="G69" s="20">
        <v>4823.08</v>
      </c>
    </row>
    <row r="70" spans="2:7" x14ac:dyDescent="0.25">
      <c r="B70" s="2" t="s">
        <v>60</v>
      </c>
      <c r="C70" s="20">
        <v>13561.52</v>
      </c>
      <c r="D70" s="20">
        <v>0</v>
      </c>
      <c r="E70" s="20"/>
      <c r="F70" s="20"/>
      <c r="G70" s="20">
        <v>13561.52</v>
      </c>
    </row>
    <row r="71" spans="2:7" x14ac:dyDescent="0.25">
      <c r="B71" s="2" t="s">
        <v>61</v>
      </c>
      <c r="C71" s="20">
        <v>22666.03</v>
      </c>
      <c r="D71" s="20">
        <v>0</v>
      </c>
      <c r="E71" s="20"/>
      <c r="F71" s="20"/>
      <c r="G71" s="20">
        <v>22666.03</v>
      </c>
    </row>
    <row r="72" spans="2:7" x14ac:dyDescent="0.25">
      <c r="B72" s="2" t="s">
        <v>61</v>
      </c>
      <c r="C72" s="20">
        <v>1000</v>
      </c>
      <c r="D72" s="20">
        <v>0</v>
      </c>
      <c r="E72" s="20"/>
      <c r="F72" s="20"/>
      <c r="G72" s="20">
        <v>1000</v>
      </c>
    </row>
    <row r="73" spans="2:7" x14ac:dyDescent="0.25">
      <c r="B73" s="2" t="s">
        <v>61</v>
      </c>
      <c r="C73" s="20">
        <v>15197</v>
      </c>
      <c r="D73" s="20">
        <v>0</v>
      </c>
      <c r="E73" s="20"/>
      <c r="F73" s="20"/>
      <c r="G73" s="20">
        <v>15197</v>
      </c>
    </row>
    <row r="74" spans="2:7" x14ac:dyDescent="0.25">
      <c r="B74" s="2" t="s">
        <v>61</v>
      </c>
      <c r="C74" s="20">
        <v>19826.71</v>
      </c>
      <c r="D74" s="20">
        <v>0</v>
      </c>
      <c r="E74" s="20"/>
      <c r="F74" s="20"/>
      <c r="G74" s="20">
        <v>19826.71</v>
      </c>
    </row>
    <row r="75" spans="2:7" x14ac:dyDescent="0.25">
      <c r="B75" s="2" t="s">
        <v>60</v>
      </c>
      <c r="C75" s="20">
        <v>68075.25</v>
      </c>
      <c r="D75" s="20">
        <v>0</v>
      </c>
      <c r="E75" s="20"/>
      <c r="F75" s="20"/>
      <c r="G75" s="20">
        <v>68075.25</v>
      </c>
    </row>
    <row r="76" spans="2:7" x14ac:dyDescent="0.25">
      <c r="B76" s="2" t="s">
        <v>60</v>
      </c>
      <c r="C76" s="20">
        <v>966.19999999999982</v>
      </c>
      <c r="D76" s="20">
        <v>0</v>
      </c>
      <c r="E76" s="20"/>
      <c r="F76" s="20"/>
      <c r="G76" s="20">
        <v>966.19999999999982</v>
      </c>
    </row>
    <row r="77" spans="2:7" x14ac:dyDescent="0.25">
      <c r="B77" s="2" t="s">
        <v>60</v>
      </c>
      <c r="C77" s="20">
        <v>4241.2099999999991</v>
      </c>
      <c r="D77" s="20">
        <v>0</v>
      </c>
      <c r="E77" s="20"/>
      <c r="F77" s="20">
        <v>-1624.82</v>
      </c>
      <c r="G77" s="20">
        <v>2616.3899999999994</v>
      </c>
    </row>
    <row r="78" spans="2:7" x14ac:dyDescent="0.25">
      <c r="B78" s="2" t="s">
        <v>65</v>
      </c>
      <c r="C78" s="20">
        <v>36045.22</v>
      </c>
      <c r="D78" s="20">
        <v>0</v>
      </c>
      <c r="E78" s="20"/>
      <c r="F78" s="20"/>
      <c r="G78" s="20">
        <v>36045.22</v>
      </c>
    </row>
    <row r="79" spans="2:7" x14ac:dyDescent="0.25">
      <c r="B79" s="2" t="s">
        <v>61</v>
      </c>
      <c r="C79" s="20">
        <v>20589.11</v>
      </c>
      <c r="D79" s="20">
        <v>0</v>
      </c>
      <c r="E79" s="20"/>
      <c r="F79" s="20"/>
      <c r="G79" s="20">
        <v>20589.11</v>
      </c>
    </row>
    <row r="80" spans="2:7" x14ac:dyDescent="0.25">
      <c r="B80" s="2" t="s">
        <v>61</v>
      </c>
      <c r="C80" s="20">
        <v>17345.63</v>
      </c>
      <c r="D80" s="20">
        <v>0</v>
      </c>
      <c r="E80" s="20">
        <v>-17345.63</v>
      </c>
      <c r="F80" s="20"/>
      <c r="G80" s="20">
        <v>0</v>
      </c>
    </row>
    <row r="81" spans="2:7" x14ac:dyDescent="0.25">
      <c r="B81" s="2" t="s">
        <v>61</v>
      </c>
      <c r="C81" s="20">
        <v>10163</v>
      </c>
      <c r="D81" s="20">
        <v>0</v>
      </c>
      <c r="E81" s="20"/>
      <c r="F81" s="20"/>
      <c r="G81" s="20">
        <v>10163</v>
      </c>
    </row>
    <row r="82" spans="2:7" x14ac:dyDescent="0.25">
      <c r="B82" s="2" t="s">
        <v>61</v>
      </c>
      <c r="C82" s="20">
        <v>22883.85</v>
      </c>
      <c r="D82" s="20">
        <v>0</v>
      </c>
      <c r="E82" s="20"/>
      <c r="F82" s="20"/>
      <c r="G82" s="20">
        <v>22883.85</v>
      </c>
    </row>
    <row r="83" spans="2:7" x14ac:dyDescent="0.25">
      <c r="B83" s="2" t="s">
        <v>61</v>
      </c>
      <c r="C83" s="20">
        <v>37153.29</v>
      </c>
      <c r="D83" s="20">
        <v>0</v>
      </c>
      <c r="E83" s="20"/>
      <c r="F83" s="20"/>
      <c r="G83" s="20">
        <v>37153.29</v>
      </c>
    </row>
    <row r="84" spans="2:7" x14ac:dyDescent="0.25">
      <c r="B84" s="2" t="s">
        <v>61</v>
      </c>
      <c r="C84" s="20">
        <v>15432.36</v>
      </c>
      <c r="D84" s="20">
        <v>0</v>
      </c>
      <c r="E84" s="20"/>
      <c r="F84" s="20"/>
      <c r="G84" s="20">
        <v>15432.36</v>
      </c>
    </row>
    <row r="85" spans="2:7" x14ac:dyDescent="0.25">
      <c r="B85" s="2" t="s">
        <v>61</v>
      </c>
      <c r="C85" s="20">
        <v>12455.43</v>
      </c>
      <c r="D85" s="20">
        <v>0</v>
      </c>
      <c r="E85" s="20"/>
      <c r="F85" s="20"/>
      <c r="G85" s="20">
        <v>12455.43</v>
      </c>
    </row>
    <row r="86" spans="2:7" x14ac:dyDescent="0.25">
      <c r="B86" s="2" t="s">
        <v>61</v>
      </c>
      <c r="C86" s="20">
        <v>22717.31</v>
      </c>
      <c r="D86" s="20">
        <v>5798.2</v>
      </c>
      <c r="E86" s="20"/>
      <c r="F86" s="20"/>
      <c r="G86" s="20">
        <v>28515.510000000002</v>
      </c>
    </row>
    <row r="87" spans="2:7" x14ac:dyDescent="0.25">
      <c r="B87" s="2" t="s">
        <v>61</v>
      </c>
      <c r="C87" s="20">
        <v>15919.56</v>
      </c>
      <c r="D87" s="20">
        <v>0</v>
      </c>
      <c r="E87" s="20"/>
      <c r="F87" s="20"/>
      <c r="G87" s="20">
        <v>15919.56</v>
      </c>
    </row>
    <row r="88" spans="2:7" x14ac:dyDescent="0.25">
      <c r="B88" s="2" t="s">
        <v>61</v>
      </c>
      <c r="C88" s="20">
        <v>14090.72</v>
      </c>
      <c r="D88" s="20">
        <v>0</v>
      </c>
      <c r="E88" s="20">
        <v>-14090.72</v>
      </c>
      <c r="F88" s="20"/>
      <c r="G88" s="20">
        <v>0</v>
      </c>
    </row>
    <row r="89" spans="2:7" x14ac:dyDescent="0.25">
      <c r="B89" s="2" t="s">
        <v>61</v>
      </c>
      <c r="C89" s="20">
        <v>6774.03</v>
      </c>
      <c r="D89" s="20">
        <v>0</v>
      </c>
      <c r="E89" s="20"/>
      <c r="F89" s="20"/>
      <c r="G89" s="20">
        <v>6774.03</v>
      </c>
    </row>
    <row r="90" spans="2:7" x14ac:dyDescent="0.25">
      <c r="B90" s="2" t="s">
        <v>61</v>
      </c>
      <c r="C90" s="20">
        <v>21345.22</v>
      </c>
      <c r="D90" s="20">
        <v>0</v>
      </c>
      <c r="E90" s="20"/>
      <c r="F90" s="20"/>
      <c r="G90" s="20">
        <v>21345.22</v>
      </c>
    </row>
    <row r="91" spans="2:7" x14ac:dyDescent="0.25">
      <c r="B91" s="2" t="s">
        <v>61</v>
      </c>
      <c r="C91" s="20">
        <v>26402.15</v>
      </c>
      <c r="D91" s="20">
        <v>0</v>
      </c>
      <c r="E91" s="20"/>
      <c r="F91" s="20"/>
      <c r="G91" s="20">
        <v>26402.15</v>
      </c>
    </row>
    <row r="92" spans="2:7" x14ac:dyDescent="0.25">
      <c r="B92" s="2" t="s">
        <v>61</v>
      </c>
      <c r="C92" s="20">
        <v>83298.53</v>
      </c>
      <c r="D92" s="20">
        <v>0</v>
      </c>
      <c r="E92" s="20"/>
      <c r="F92" s="20"/>
      <c r="G92" s="20">
        <v>83298.53</v>
      </c>
    </row>
    <row r="93" spans="2:7" x14ac:dyDescent="0.25">
      <c r="B93" s="2" t="s">
        <v>61</v>
      </c>
      <c r="C93" s="20">
        <v>21066.45</v>
      </c>
      <c r="D93" s="20">
        <v>0</v>
      </c>
      <c r="E93" s="20"/>
      <c r="F93" s="20"/>
      <c r="G93" s="20">
        <v>21066.45</v>
      </c>
    </row>
    <row r="94" spans="2:7" x14ac:dyDescent="0.25">
      <c r="B94" s="2" t="s">
        <v>61</v>
      </c>
      <c r="C94" s="20">
        <v>19597.03</v>
      </c>
      <c r="D94" s="20">
        <v>0</v>
      </c>
      <c r="E94" s="20"/>
      <c r="F94" s="20"/>
      <c r="G94" s="20">
        <v>19597.03</v>
      </c>
    </row>
    <row r="95" spans="2:7" x14ac:dyDescent="0.25">
      <c r="B95" s="2" t="s">
        <v>61</v>
      </c>
      <c r="C95" s="20">
        <v>11308.07</v>
      </c>
      <c r="D95" s="20">
        <v>0</v>
      </c>
      <c r="E95" s="20"/>
      <c r="F95" s="20"/>
      <c r="G95" s="20">
        <v>11308.07</v>
      </c>
    </row>
    <row r="96" spans="2:7" x14ac:dyDescent="0.25">
      <c r="B96" s="2" t="s">
        <v>61</v>
      </c>
      <c r="C96" s="20">
        <v>1441.4499999999998</v>
      </c>
      <c r="D96" s="20">
        <v>0</v>
      </c>
      <c r="E96" s="20"/>
      <c r="F96" s="20"/>
      <c r="G96" s="20">
        <v>1441.4499999999998</v>
      </c>
    </row>
    <row r="97" spans="2:7" x14ac:dyDescent="0.25">
      <c r="B97" s="2" t="s">
        <v>61</v>
      </c>
      <c r="C97" s="20">
        <v>0</v>
      </c>
      <c r="D97" s="20">
        <v>7921.5</v>
      </c>
      <c r="E97" s="20"/>
      <c r="F97" s="20"/>
      <c r="G97" s="20">
        <v>7921.5</v>
      </c>
    </row>
    <row r="98" spans="2:7" x14ac:dyDescent="0.25">
      <c r="B98" s="2" t="s">
        <v>64</v>
      </c>
      <c r="C98" s="20">
        <v>0</v>
      </c>
      <c r="D98" s="20">
        <v>5738.69</v>
      </c>
      <c r="E98" s="20"/>
      <c r="F98" s="20"/>
      <c r="G98" s="20">
        <v>5738.69</v>
      </c>
    </row>
    <row r="99" spans="2:7" x14ac:dyDescent="0.25">
      <c r="B99" s="2" t="s">
        <v>60</v>
      </c>
      <c r="C99" s="20">
        <v>0</v>
      </c>
      <c r="D99" s="20">
        <v>4681</v>
      </c>
      <c r="E99" s="20">
        <v>-4681</v>
      </c>
      <c r="F99" s="20"/>
      <c r="G99" s="20">
        <v>0</v>
      </c>
    </row>
    <row r="100" spans="2:7" x14ac:dyDescent="0.25">
      <c r="B100" s="2" t="s">
        <v>64</v>
      </c>
      <c r="C100" s="20">
        <v>0</v>
      </c>
      <c r="D100" s="20">
        <v>580.91</v>
      </c>
      <c r="E100" s="20"/>
      <c r="F100" s="20"/>
      <c r="G100" s="20">
        <v>580.91</v>
      </c>
    </row>
    <row r="101" spans="2:7" x14ac:dyDescent="0.25">
      <c r="B101" s="2" t="s">
        <v>60</v>
      </c>
      <c r="C101" s="20">
        <v>0</v>
      </c>
      <c r="D101" s="20">
        <v>5281</v>
      </c>
      <c r="E101" s="20"/>
      <c r="F101" s="20"/>
      <c r="G101" s="20">
        <v>5281</v>
      </c>
    </row>
    <row r="102" spans="2:7" x14ac:dyDescent="0.25">
      <c r="B102" s="2" t="s">
        <v>64</v>
      </c>
      <c r="C102" s="20">
        <v>0</v>
      </c>
      <c r="D102" s="20">
        <v>35000</v>
      </c>
      <c r="E102" s="20"/>
      <c r="F102" s="20"/>
      <c r="G102" s="20">
        <v>35000</v>
      </c>
    </row>
    <row r="103" spans="2:7" x14ac:dyDescent="0.25">
      <c r="B103" s="2" t="s">
        <v>60</v>
      </c>
      <c r="C103" s="20">
        <v>0</v>
      </c>
      <c r="D103" s="20">
        <v>16727.759999999998</v>
      </c>
      <c r="E103" s="20"/>
      <c r="F103" s="20"/>
      <c r="G103" s="20">
        <v>16727.759999999998</v>
      </c>
    </row>
    <row r="104" spans="2:7" x14ac:dyDescent="0.25">
      <c r="B104" s="2" t="s">
        <v>61</v>
      </c>
      <c r="C104" s="20">
        <v>0</v>
      </c>
      <c r="D104" s="20">
        <v>18252.32</v>
      </c>
      <c r="E104" s="20"/>
      <c r="F104" s="20"/>
      <c r="G104" s="20">
        <v>18252.32</v>
      </c>
    </row>
    <row r="105" spans="2:7" x14ac:dyDescent="0.25">
      <c r="B105" s="2" t="s">
        <v>64</v>
      </c>
      <c r="C105" s="20">
        <v>0</v>
      </c>
      <c r="D105" s="20">
        <v>25078.93</v>
      </c>
      <c r="E105" s="20"/>
      <c r="F105" s="20"/>
      <c r="G105" s="20">
        <v>25078.93</v>
      </c>
    </row>
    <row r="106" spans="2:7" x14ac:dyDescent="0.25">
      <c r="B106" s="2" t="s">
        <v>64</v>
      </c>
      <c r="C106" s="20">
        <v>0</v>
      </c>
      <c r="D106" s="20">
        <v>25078.93</v>
      </c>
      <c r="E106" s="20"/>
      <c r="F106" s="20"/>
      <c r="G106" s="20">
        <v>25078.93</v>
      </c>
    </row>
    <row r="107" spans="2:7" x14ac:dyDescent="0.25">
      <c r="B107" s="2" t="s">
        <v>61</v>
      </c>
      <c r="C107" s="20">
        <v>0</v>
      </c>
      <c r="D107" s="20">
        <v>55993.34</v>
      </c>
      <c r="E107" s="20"/>
      <c r="F107" s="20"/>
      <c r="G107" s="20">
        <v>55993.34</v>
      </c>
    </row>
    <row r="108" spans="2:7" x14ac:dyDescent="0.25">
      <c r="B108" s="2" t="s">
        <v>61</v>
      </c>
      <c r="C108" s="20">
        <v>0</v>
      </c>
      <c r="D108" s="20">
        <v>22427.599999999999</v>
      </c>
      <c r="E108" s="20"/>
      <c r="F108" s="20"/>
      <c r="G108" s="20">
        <v>22427.599999999999</v>
      </c>
    </row>
    <row r="109" spans="2:7" x14ac:dyDescent="0.25">
      <c r="B109" s="2" t="s">
        <v>61</v>
      </c>
      <c r="C109" s="20">
        <v>0</v>
      </c>
      <c r="D109" s="20">
        <v>5445</v>
      </c>
      <c r="E109" s="20"/>
      <c r="F109" s="20"/>
      <c r="G109" s="20">
        <v>5445</v>
      </c>
    </row>
    <row r="110" spans="2:7" x14ac:dyDescent="0.25">
      <c r="B110" s="2" t="s">
        <v>61</v>
      </c>
      <c r="C110" s="20">
        <v>0</v>
      </c>
      <c r="D110" s="20">
        <v>18180</v>
      </c>
      <c r="E110" s="20"/>
      <c r="F110" s="20"/>
      <c r="G110" s="20">
        <v>18180</v>
      </c>
    </row>
    <row r="111" spans="2:7" x14ac:dyDescent="0.25">
      <c r="B111" s="2" t="s">
        <v>61</v>
      </c>
      <c r="C111" s="20">
        <v>0</v>
      </c>
      <c r="D111" s="20">
        <v>10071.209999999999</v>
      </c>
      <c r="E111" s="20"/>
      <c r="F111" s="20"/>
      <c r="G111" s="20">
        <v>10071.209999999999</v>
      </c>
    </row>
    <row r="112" spans="2:7" x14ac:dyDescent="0.25">
      <c r="B112" s="2" t="s">
        <v>61</v>
      </c>
      <c r="C112" s="20">
        <v>0</v>
      </c>
      <c r="D112" s="20">
        <v>24934.2</v>
      </c>
      <c r="E112" s="20"/>
      <c r="F112" s="20"/>
      <c r="G112" s="20">
        <v>24934.2</v>
      </c>
    </row>
    <row r="113" spans="2:7" x14ac:dyDescent="0.25">
      <c r="B113" s="2" t="s">
        <v>68</v>
      </c>
      <c r="C113" s="20">
        <v>0</v>
      </c>
      <c r="D113" s="20">
        <v>6595.81</v>
      </c>
      <c r="E113" s="20"/>
      <c r="F113" s="20"/>
      <c r="G113" s="20">
        <v>6595.81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1FC91-8BDF-46E9-8399-752E6445A6BF}">
  <dimension ref="B1:G180"/>
  <sheetViews>
    <sheetView workbookViewId="0">
      <selection activeCell="M15" sqref="M15"/>
    </sheetView>
  </sheetViews>
  <sheetFormatPr defaultRowHeight="15" x14ac:dyDescent="0.25"/>
  <cols>
    <col min="2" max="2" width="28" bestFit="1" customWidth="1"/>
    <col min="3" max="4" width="11.5703125" bestFit="1" customWidth="1"/>
    <col min="5" max="5" width="10.5703125" bestFit="1" customWidth="1"/>
    <col min="6" max="6" width="10.85546875" bestFit="1" customWidth="1"/>
    <col min="7" max="7" width="11.5703125" bestFit="1" customWidth="1"/>
  </cols>
  <sheetData>
    <row r="1" spans="2:7" x14ac:dyDescent="0.25">
      <c r="B1" s="21" t="s">
        <v>51</v>
      </c>
      <c r="C1" s="21" t="s">
        <v>52</v>
      </c>
      <c r="D1" s="21" t="s">
        <v>53</v>
      </c>
      <c r="E1" s="21" t="s">
        <v>54</v>
      </c>
      <c r="F1" s="21" t="s">
        <v>55</v>
      </c>
      <c r="G1" s="21" t="s">
        <v>52</v>
      </c>
    </row>
    <row r="2" spans="2:7" x14ac:dyDescent="0.25">
      <c r="B2" s="21"/>
      <c r="C2" s="21" t="s">
        <v>72</v>
      </c>
      <c r="D2" s="21" t="s">
        <v>73</v>
      </c>
      <c r="E2" s="21" t="s">
        <v>73</v>
      </c>
      <c r="F2" s="21" t="s">
        <v>58</v>
      </c>
      <c r="G2" s="21" t="s">
        <v>74</v>
      </c>
    </row>
    <row r="3" spans="2:7" x14ac:dyDescent="0.25">
      <c r="B3" s="2" t="s">
        <v>60</v>
      </c>
      <c r="C3" s="20">
        <v>142449.93000000002</v>
      </c>
      <c r="D3" s="20">
        <v>0</v>
      </c>
      <c r="E3" s="20"/>
      <c r="F3" s="20"/>
      <c r="G3" s="20">
        <v>142449.93000000002</v>
      </c>
    </row>
    <row r="4" spans="2:7" x14ac:dyDescent="0.25">
      <c r="B4" s="2" t="s">
        <v>60</v>
      </c>
      <c r="C4" s="20">
        <v>26715.579999999998</v>
      </c>
      <c r="D4" s="20">
        <v>0</v>
      </c>
      <c r="E4" s="20"/>
      <c r="F4" s="20">
        <v>-1517.2</v>
      </c>
      <c r="G4" s="20">
        <v>25198.379999999997</v>
      </c>
    </row>
    <row r="5" spans="2:7" x14ac:dyDescent="0.25">
      <c r="B5" s="2" t="s">
        <v>60</v>
      </c>
      <c r="C5" s="20">
        <v>891.83</v>
      </c>
      <c r="D5" s="20">
        <v>0</v>
      </c>
      <c r="E5" s="20">
        <v>-891.83</v>
      </c>
      <c r="F5" s="20"/>
      <c r="G5" s="20">
        <v>0</v>
      </c>
    </row>
    <row r="6" spans="2:7" x14ac:dyDescent="0.25">
      <c r="B6" s="2" t="s">
        <v>60</v>
      </c>
      <c r="C6" s="20">
        <v>38784.410000000003</v>
      </c>
      <c r="D6" s="20">
        <v>0</v>
      </c>
      <c r="E6" s="20">
        <v>-8249.59</v>
      </c>
      <c r="F6" s="20"/>
      <c r="G6" s="20">
        <v>30534.820000000003</v>
      </c>
    </row>
    <row r="7" spans="2:7" x14ac:dyDescent="0.25">
      <c r="B7" s="2" t="s">
        <v>60</v>
      </c>
      <c r="C7" s="20">
        <v>20000</v>
      </c>
      <c r="D7" s="20">
        <v>0</v>
      </c>
      <c r="E7" s="20"/>
      <c r="F7" s="20"/>
      <c r="G7" s="20">
        <v>20000</v>
      </c>
    </row>
    <row r="8" spans="2:7" x14ac:dyDescent="0.25">
      <c r="B8" s="2" t="s">
        <v>60</v>
      </c>
      <c r="C8" s="20">
        <v>9174.84</v>
      </c>
      <c r="D8" s="20">
        <v>0</v>
      </c>
      <c r="E8" s="20"/>
      <c r="F8" s="20"/>
      <c r="G8" s="20">
        <v>9174.84</v>
      </c>
    </row>
    <row r="9" spans="2:7" x14ac:dyDescent="0.25">
      <c r="B9" s="2" t="s">
        <v>61</v>
      </c>
      <c r="C9" s="20">
        <v>3735.98</v>
      </c>
      <c r="D9" s="20">
        <v>-3735.98</v>
      </c>
      <c r="E9" s="20"/>
      <c r="F9" s="20"/>
      <c r="G9" s="20">
        <v>0</v>
      </c>
    </row>
    <row r="10" spans="2:7" x14ac:dyDescent="0.25">
      <c r="B10" s="2" t="s">
        <v>61</v>
      </c>
      <c r="C10" s="20">
        <v>5102.93</v>
      </c>
      <c r="D10" s="20">
        <v>0</v>
      </c>
      <c r="E10" s="20"/>
      <c r="F10" s="20"/>
      <c r="G10" s="20">
        <v>5102.93</v>
      </c>
    </row>
    <row r="11" spans="2:7" x14ac:dyDescent="0.25">
      <c r="B11" s="2" t="s">
        <v>62</v>
      </c>
      <c r="C11" s="20">
        <v>54705</v>
      </c>
      <c r="D11" s="20">
        <v>0</v>
      </c>
      <c r="E11" s="20">
        <v>-29709</v>
      </c>
      <c r="F11" s="20"/>
      <c r="G11" s="20">
        <v>24996</v>
      </c>
    </row>
    <row r="12" spans="2:7" x14ac:dyDescent="0.25">
      <c r="B12" s="2" t="s">
        <v>61</v>
      </c>
      <c r="C12" s="20">
        <v>17564.54</v>
      </c>
      <c r="D12" s="20">
        <v>-17564.54</v>
      </c>
      <c r="E12" s="20"/>
      <c r="F12" s="20"/>
      <c r="G12" s="20">
        <v>0</v>
      </c>
    </row>
    <row r="13" spans="2:7" x14ac:dyDescent="0.25">
      <c r="B13" s="2" t="s">
        <v>61</v>
      </c>
      <c r="C13" s="20">
        <v>15607</v>
      </c>
      <c r="D13" s="20">
        <v>0</v>
      </c>
      <c r="E13" s="20"/>
      <c r="F13" s="20"/>
      <c r="G13" s="20">
        <v>15607</v>
      </c>
    </row>
    <row r="14" spans="2:7" x14ac:dyDescent="0.25">
      <c r="B14" s="2" t="s">
        <v>61</v>
      </c>
      <c r="C14" s="20">
        <v>1242.79</v>
      </c>
      <c r="D14" s="20">
        <v>0</v>
      </c>
      <c r="E14" s="20"/>
      <c r="F14" s="20"/>
      <c r="G14" s="20">
        <v>1242.79</v>
      </c>
    </row>
    <row r="15" spans="2:7" x14ac:dyDescent="0.25">
      <c r="B15" s="2" t="s">
        <v>63</v>
      </c>
      <c r="C15" s="20">
        <v>1668.32</v>
      </c>
      <c r="D15" s="20">
        <v>0</v>
      </c>
      <c r="E15" s="20"/>
      <c r="F15" s="20"/>
      <c r="G15" s="20">
        <v>1668.32</v>
      </c>
    </row>
    <row r="16" spans="2:7" x14ac:dyDescent="0.25">
      <c r="B16" s="2" t="s">
        <v>62</v>
      </c>
      <c r="C16" s="20">
        <v>766.69999999999982</v>
      </c>
      <c r="D16" s="20">
        <v>0</v>
      </c>
      <c r="E16" s="20"/>
      <c r="F16" s="20"/>
      <c r="G16" s="20">
        <v>766.69999999999982</v>
      </c>
    </row>
    <row r="17" spans="2:7" x14ac:dyDescent="0.25">
      <c r="B17" s="2" t="s">
        <v>62</v>
      </c>
      <c r="C17" s="20">
        <v>10425</v>
      </c>
      <c r="D17" s="20">
        <v>0</v>
      </c>
      <c r="E17" s="20"/>
      <c r="F17" s="20"/>
      <c r="G17" s="20">
        <v>10425</v>
      </c>
    </row>
    <row r="18" spans="2:7" x14ac:dyDescent="0.25">
      <c r="B18" s="2" t="s">
        <v>60</v>
      </c>
      <c r="C18" s="20">
        <v>540</v>
      </c>
      <c r="D18" s="20">
        <v>-540</v>
      </c>
      <c r="E18" s="20"/>
      <c r="F18" s="20"/>
      <c r="G18" s="20">
        <v>0</v>
      </c>
    </row>
    <row r="19" spans="2:7" x14ac:dyDescent="0.25">
      <c r="B19" s="2" t="s">
        <v>61</v>
      </c>
      <c r="C19" s="20">
        <v>22220</v>
      </c>
      <c r="D19" s="20">
        <v>0</v>
      </c>
      <c r="E19" s="20"/>
      <c r="F19" s="20"/>
      <c r="G19" s="20">
        <v>22220</v>
      </c>
    </row>
    <row r="20" spans="2:7" x14ac:dyDescent="0.25">
      <c r="B20" s="2" t="s">
        <v>61</v>
      </c>
      <c r="C20" s="20">
        <v>3040.29</v>
      </c>
      <c r="D20" s="20">
        <v>0</v>
      </c>
      <c r="E20" s="20"/>
      <c r="F20" s="20"/>
      <c r="G20" s="20">
        <v>3040.29</v>
      </c>
    </row>
    <row r="21" spans="2:7" x14ac:dyDescent="0.25">
      <c r="B21" s="2" t="s">
        <v>60</v>
      </c>
      <c r="C21" s="20">
        <v>12486.039999999999</v>
      </c>
      <c r="D21" s="20">
        <v>0</v>
      </c>
      <c r="E21" s="20"/>
      <c r="F21" s="20"/>
      <c r="G21" s="20">
        <v>12486.039999999999</v>
      </c>
    </row>
    <row r="22" spans="2:7" x14ac:dyDescent="0.25">
      <c r="B22" s="2" t="s">
        <v>62</v>
      </c>
      <c r="C22" s="20">
        <v>22801.21</v>
      </c>
      <c r="D22" s="20">
        <v>0</v>
      </c>
      <c r="E22" s="20"/>
      <c r="F22" s="20"/>
      <c r="G22" s="20">
        <v>22801.21</v>
      </c>
    </row>
    <row r="23" spans="2:7" x14ac:dyDescent="0.25">
      <c r="B23" s="2" t="s">
        <v>63</v>
      </c>
      <c r="C23" s="20">
        <v>5000</v>
      </c>
      <c r="D23" s="20">
        <v>0</v>
      </c>
      <c r="E23" s="20"/>
      <c r="F23" s="20"/>
      <c r="G23" s="20">
        <v>5000</v>
      </c>
    </row>
    <row r="24" spans="2:7" x14ac:dyDescent="0.25">
      <c r="B24" s="2" t="s">
        <v>61</v>
      </c>
      <c r="C24" s="20">
        <v>1617.2399999999998</v>
      </c>
      <c r="D24" s="20">
        <v>0</v>
      </c>
      <c r="E24" s="20">
        <v>-1617.24</v>
      </c>
      <c r="F24" s="20"/>
      <c r="G24" s="20">
        <v>-2.2737367544323206E-13</v>
      </c>
    </row>
    <row r="25" spans="2:7" x14ac:dyDescent="0.25">
      <c r="B25" s="2" t="s">
        <v>60</v>
      </c>
      <c r="C25" s="20">
        <v>4289.4699999999993</v>
      </c>
      <c r="D25" s="20">
        <v>0</v>
      </c>
      <c r="E25" s="20"/>
      <c r="F25" s="20">
        <v>-1486.04</v>
      </c>
      <c r="G25" s="20">
        <v>2803.4299999999994</v>
      </c>
    </row>
    <row r="26" spans="2:7" x14ac:dyDescent="0.25">
      <c r="B26" s="2" t="s">
        <v>62</v>
      </c>
      <c r="C26" s="20">
        <v>20000</v>
      </c>
      <c r="D26" s="20">
        <v>0</v>
      </c>
      <c r="E26" s="20"/>
      <c r="F26" s="20"/>
      <c r="G26" s="20">
        <v>20000</v>
      </c>
    </row>
    <row r="27" spans="2:7" x14ac:dyDescent="0.25">
      <c r="B27" s="2" t="s">
        <v>61</v>
      </c>
      <c r="C27" s="20">
        <v>22800</v>
      </c>
      <c r="D27" s="20">
        <v>0</v>
      </c>
      <c r="E27" s="20"/>
      <c r="F27" s="20"/>
      <c r="G27" s="20">
        <v>22800</v>
      </c>
    </row>
    <row r="28" spans="2:7" x14ac:dyDescent="0.25">
      <c r="B28" s="2" t="s">
        <v>60</v>
      </c>
      <c r="C28" s="20">
        <v>20000</v>
      </c>
      <c r="D28" s="20">
        <v>0</v>
      </c>
      <c r="E28" s="20"/>
      <c r="F28" s="20"/>
      <c r="G28" s="20">
        <v>20000</v>
      </c>
    </row>
    <row r="29" spans="2:7" x14ac:dyDescent="0.25">
      <c r="B29" s="2" t="s">
        <v>60</v>
      </c>
      <c r="C29" s="20">
        <v>0</v>
      </c>
      <c r="D29" s="20">
        <v>55.68</v>
      </c>
      <c r="E29" s="20"/>
      <c r="F29" s="20"/>
      <c r="G29" s="20">
        <v>55.68</v>
      </c>
    </row>
    <row r="30" spans="2:7" x14ac:dyDescent="0.25">
      <c r="B30" s="2" t="s">
        <v>61</v>
      </c>
      <c r="C30" s="20">
        <v>9750.16</v>
      </c>
      <c r="D30" s="20">
        <v>0</v>
      </c>
      <c r="E30" s="20"/>
      <c r="F30" s="20"/>
      <c r="G30" s="20">
        <v>9750.16</v>
      </c>
    </row>
    <row r="31" spans="2:7" x14ac:dyDescent="0.25">
      <c r="B31" s="2" t="s">
        <v>60</v>
      </c>
      <c r="C31" s="20">
        <v>100</v>
      </c>
      <c r="D31" s="20">
        <v>0</v>
      </c>
      <c r="E31" s="20"/>
      <c r="F31" s="20"/>
      <c r="G31" s="20">
        <v>100</v>
      </c>
    </row>
    <row r="32" spans="2:7" x14ac:dyDescent="0.25">
      <c r="B32" s="2" t="s">
        <v>61</v>
      </c>
      <c r="C32" s="20">
        <v>243.13999999999942</v>
      </c>
      <c r="D32" s="20">
        <v>0</v>
      </c>
      <c r="E32" s="20">
        <v>-243.14</v>
      </c>
      <c r="F32" s="20"/>
      <c r="G32" s="20">
        <v>-5.6843418860808015E-13</v>
      </c>
    </row>
    <row r="33" spans="2:7" x14ac:dyDescent="0.25">
      <c r="B33" s="2" t="s">
        <v>60</v>
      </c>
      <c r="C33" s="20">
        <v>63121.100000000006</v>
      </c>
      <c r="D33" s="20">
        <v>0</v>
      </c>
      <c r="E33" s="20"/>
      <c r="F33" s="20"/>
      <c r="G33" s="20">
        <v>63121.100000000006</v>
      </c>
    </row>
    <row r="34" spans="2:7" x14ac:dyDescent="0.25">
      <c r="B34" s="2" t="s">
        <v>61</v>
      </c>
      <c r="C34" s="20">
        <v>8527.9199999999983</v>
      </c>
      <c r="D34" s="20">
        <v>0</v>
      </c>
      <c r="E34" s="20"/>
      <c r="F34" s="20"/>
      <c r="G34" s="20">
        <v>8527.9199999999983</v>
      </c>
    </row>
    <row r="35" spans="2:7" x14ac:dyDescent="0.25">
      <c r="B35" s="2" t="s">
        <v>61</v>
      </c>
      <c r="C35" s="20">
        <v>23128</v>
      </c>
      <c r="D35" s="20">
        <v>0</v>
      </c>
      <c r="E35" s="20"/>
      <c r="F35" s="20"/>
      <c r="G35" s="20">
        <v>23128</v>
      </c>
    </row>
    <row r="36" spans="2:7" x14ac:dyDescent="0.25">
      <c r="B36" s="2" t="s">
        <v>62</v>
      </c>
      <c r="C36" s="20">
        <v>1179.3600000000015</v>
      </c>
      <c r="D36" s="20">
        <v>0</v>
      </c>
      <c r="E36" s="20"/>
      <c r="F36" s="20"/>
      <c r="G36" s="20">
        <v>1179.3600000000015</v>
      </c>
    </row>
    <row r="37" spans="2:7" x14ac:dyDescent="0.25">
      <c r="B37" s="2" t="s">
        <v>61</v>
      </c>
      <c r="C37" s="20">
        <v>6000</v>
      </c>
      <c r="D37" s="20">
        <v>0</v>
      </c>
      <c r="E37" s="20"/>
      <c r="F37" s="20"/>
      <c r="G37" s="20">
        <v>6000</v>
      </c>
    </row>
    <row r="38" spans="2:7" x14ac:dyDescent="0.25">
      <c r="B38" s="2" t="s">
        <v>60</v>
      </c>
      <c r="C38" s="20">
        <v>741.2300000000032</v>
      </c>
      <c r="D38" s="20">
        <v>21300.52</v>
      </c>
      <c r="E38" s="20"/>
      <c r="F38" s="20"/>
      <c r="G38" s="20">
        <v>22041.750000000004</v>
      </c>
    </row>
    <row r="39" spans="2:7" x14ac:dyDescent="0.25">
      <c r="B39" s="2" t="s">
        <v>65</v>
      </c>
      <c r="C39" s="20">
        <v>28042.32</v>
      </c>
      <c r="D39" s="20">
        <v>0</v>
      </c>
      <c r="E39" s="20"/>
      <c r="F39" s="20"/>
      <c r="G39" s="20">
        <v>28042.32</v>
      </c>
    </row>
    <row r="40" spans="2:7" x14ac:dyDescent="0.25">
      <c r="B40" s="2" t="s">
        <v>60</v>
      </c>
      <c r="C40" s="20">
        <v>35566.779999999992</v>
      </c>
      <c r="D40" s="20">
        <v>0</v>
      </c>
      <c r="E40" s="20"/>
      <c r="F40" s="20">
        <v>-853.46</v>
      </c>
      <c r="G40" s="20">
        <v>34713.319999999992</v>
      </c>
    </row>
    <row r="41" spans="2:7" x14ac:dyDescent="0.25">
      <c r="B41" s="2" t="s">
        <v>75</v>
      </c>
      <c r="C41" s="20">
        <v>134</v>
      </c>
      <c r="D41" s="20">
        <v>0</v>
      </c>
      <c r="E41" s="20"/>
      <c r="F41" s="20"/>
      <c r="G41" s="20">
        <v>134</v>
      </c>
    </row>
    <row r="42" spans="2:7" x14ac:dyDescent="0.25">
      <c r="B42" s="2" t="s">
        <v>61</v>
      </c>
      <c r="C42" s="20">
        <v>31042.16</v>
      </c>
      <c r="D42" s="20">
        <v>0</v>
      </c>
      <c r="E42" s="20">
        <v>-31042.16</v>
      </c>
      <c r="F42" s="20"/>
      <c r="G42" s="20">
        <v>0</v>
      </c>
    </row>
    <row r="43" spans="2:7" x14ac:dyDescent="0.25">
      <c r="B43" s="2" t="s">
        <v>61</v>
      </c>
      <c r="C43" s="20">
        <v>11550</v>
      </c>
      <c r="D43" s="20">
        <v>0</v>
      </c>
      <c r="E43" s="20"/>
      <c r="F43" s="20"/>
      <c r="G43" s="20">
        <v>11550</v>
      </c>
    </row>
    <row r="44" spans="2:7" x14ac:dyDescent="0.25">
      <c r="B44" s="2" t="s">
        <v>67</v>
      </c>
      <c r="C44" s="20">
        <v>41962</v>
      </c>
      <c r="D44" s="20">
        <v>0</v>
      </c>
      <c r="E44" s="20"/>
      <c r="F44" s="20"/>
      <c r="G44" s="20">
        <v>41962</v>
      </c>
    </row>
    <row r="45" spans="2:7" x14ac:dyDescent="0.25">
      <c r="B45" s="2" t="s">
        <v>61</v>
      </c>
      <c r="C45" s="20">
        <v>11454.27</v>
      </c>
      <c r="D45" s="20">
        <v>0</v>
      </c>
      <c r="E45" s="20">
        <v>-11454.27</v>
      </c>
      <c r="F45" s="20"/>
      <c r="G45" s="20">
        <v>0</v>
      </c>
    </row>
    <row r="46" spans="2:7" x14ac:dyDescent="0.25">
      <c r="B46" s="2" t="s">
        <v>65</v>
      </c>
      <c r="C46" s="20">
        <v>38040</v>
      </c>
      <c r="D46" s="20">
        <v>0</v>
      </c>
      <c r="E46" s="20"/>
      <c r="F46" s="20"/>
      <c r="G46" s="20">
        <v>38040</v>
      </c>
    </row>
    <row r="47" spans="2:7" x14ac:dyDescent="0.25">
      <c r="B47" s="2" t="s">
        <v>60</v>
      </c>
      <c r="C47" s="20">
        <v>9666.0999999999985</v>
      </c>
      <c r="D47" s="20">
        <v>540</v>
      </c>
      <c r="E47" s="20">
        <v>-222</v>
      </c>
      <c r="F47" s="20"/>
      <c r="G47" s="20">
        <v>9984.0999999999985</v>
      </c>
    </row>
    <row r="48" spans="2:7" x14ac:dyDescent="0.25">
      <c r="B48" s="2" t="s">
        <v>64</v>
      </c>
      <c r="C48" s="20">
        <v>7108</v>
      </c>
      <c r="D48" s="20">
        <v>0</v>
      </c>
      <c r="E48" s="20"/>
      <c r="F48" s="20"/>
      <c r="G48" s="20">
        <v>7108</v>
      </c>
    </row>
    <row r="49" spans="2:7" x14ac:dyDescent="0.25">
      <c r="B49" s="2" t="s">
        <v>60</v>
      </c>
      <c r="C49" s="20">
        <v>120.34999999999951</v>
      </c>
      <c r="D49" s="20">
        <v>0</v>
      </c>
      <c r="E49" s="20"/>
      <c r="F49" s="20"/>
      <c r="G49" s="20">
        <v>120.34999999999951</v>
      </c>
    </row>
    <row r="50" spans="2:7" x14ac:dyDescent="0.25">
      <c r="B50" s="2" t="s">
        <v>61</v>
      </c>
      <c r="C50" s="20">
        <v>8081</v>
      </c>
      <c r="D50" s="20">
        <v>0</v>
      </c>
      <c r="E50" s="20">
        <v>-8081</v>
      </c>
      <c r="F50" s="20"/>
      <c r="G50" s="20">
        <v>0</v>
      </c>
    </row>
    <row r="51" spans="2:7" x14ac:dyDescent="0.25">
      <c r="B51" s="2" t="s">
        <v>65</v>
      </c>
      <c r="C51" s="20">
        <v>2649.53</v>
      </c>
      <c r="D51" s="20">
        <v>0</v>
      </c>
      <c r="E51" s="20"/>
      <c r="F51" s="20"/>
      <c r="G51" s="20">
        <v>2649.53</v>
      </c>
    </row>
    <row r="52" spans="2:7" x14ac:dyDescent="0.25">
      <c r="B52" s="2" t="s">
        <v>64</v>
      </c>
      <c r="C52" s="20">
        <v>15897.2</v>
      </c>
      <c r="D52" s="20">
        <v>0</v>
      </c>
      <c r="E52" s="20"/>
      <c r="F52" s="20"/>
      <c r="G52" s="20">
        <v>15897.2</v>
      </c>
    </row>
    <row r="53" spans="2:7" x14ac:dyDescent="0.25">
      <c r="B53" s="2" t="s">
        <v>65</v>
      </c>
      <c r="C53" s="20">
        <v>37093.46</v>
      </c>
      <c r="D53" s="20">
        <v>0</v>
      </c>
      <c r="E53" s="20"/>
      <c r="F53" s="20"/>
      <c r="G53" s="20">
        <v>37093.46</v>
      </c>
    </row>
    <row r="54" spans="2:7" x14ac:dyDescent="0.25">
      <c r="B54" s="2" t="s">
        <v>65</v>
      </c>
      <c r="C54" s="20">
        <v>2649.53</v>
      </c>
      <c r="D54" s="20">
        <v>0</v>
      </c>
      <c r="E54" s="20"/>
      <c r="F54" s="20"/>
      <c r="G54" s="20">
        <v>2649.53</v>
      </c>
    </row>
    <row r="55" spans="2:7" x14ac:dyDescent="0.25">
      <c r="B55" s="2" t="s">
        <v>60</v>
      </c>
      <c r="C55" s="20">
        <v>2670.4799999999996</v>
      </c>
      <c r="D55" s="20">
        <v>0</v>
      </c>
      <c r="E55" s="20"/>
      <c r="F55" s="20">
        <v>-411.26</v>
      </c>
      <c r="G55" s="20">
        <v>2259.2199999999993</v>
      </c>
    </row>
    <row r="56" spans="2:7" x14ac:dyDescent="0.25">
      <c r="B56" s="2" t="s">
        <v>61</v>
      </c>
      <c r="C56" s="20">
        <v>18730.990000000002</v>
      </c>
      <c r="D56" s="20">
        <v>0</v>
      </c>
      <c r="E56" s="20">
        <v>-18730.990000000002</v>
      </c>
      <c r="F56" s="20"/>
      <c r="G56" s="20">
        <v>0</v>
      </c>
    </row>
    <row r="57" spans="2:7" x14ac:dyDescent="0.25">
      <c r="B57" s="2" t="s">
        <v>61</v>
      </c>
      <c r="C57" s="20">
        <v>12849.65</v>
      </c>
      <c r="D57" s="20">
        <v>0</v>
      </c>
      <c r="E57" s="20">
        <v>-12849.65</v>
      </c>
      <c r="F57" s="20"/>
      <c r="G57" s="20">
        <v>0</v>
      </c>
    </row>
    <row r="58" spans="2:7" x14ac:dyDescent="0.25">
      <c r="B58" s="2" t="s">
        <v>61</v>
      </c>
      <c r="C58" s="20">
        <v>17049.68</v>
      </c>
      <c r="D58" s="20">
        <v>0</v>
      </c>
      <c r="E58" s="20">
        <v>-9200</v>
      </c>
      <c r="F58" s="20"/>
      <c r="G58" s="20">
        <v>7849.68</v>
      </c>
    </row>
    <row r="59" spans="2:7" x14ac:dyDescent="0.25">
      <c r="B59" s="2" t="s">
        <v>61</v>
      </c>
      <c r="C59" s="20">
        <v>4823.08</v>
      </c>
      <c r="D59" s="20">
        <v>0</v>
      </c>
      <c r="E59" s="20"/>
      <c r="F59" s="20"/>
      <c r="G59" s="20">
        <v>4823.08</v>
      </c>
    </row>
    <row r="60" spans="2:7" x14ac:dyDescent="0.25">
      <c r="B60" s="2" t="s">
        <v>60</v>
      </c>
      <c r="C60" s="20">
        <v>13561.52</v>
      </c>
      <c r="D60" s="20">
        <v>0</v>
      </c>
      <c r="E60" s="20"/>
      <c r="F60" s="20"/>
      <c r="G60" s="20">
        <v>13561.52</v>
      </c>
    </row>
    <row r="61" spans="2:7" x14ac:dyDescent="0.25">
      <c r="B61" s="2" t="s">
        <v>61</v>
      </c>
      <c r="C61" s="20">
        <v>22666.03</v>
      </c>
      <c r="D61" s="20">
        <v>0</v>
      </c>
      <c r="E61" s="20"/>
      <c r="F61" s="20"/>
      <c r="G61" s="20">
        <v>22666.03</v>
      </c>
    </row>
    <row r="62" spans="2:7" x14ac:dyDescent="0.25">
      <c r="B62" s="2" t="s">
        <v>61</v>
      </c>
      <c r="C62" s="20">
        <v>1000</v>
      </c>
      <c r="D62" s="20">
        <v>0</v>
      </c>
      <c r="E62" s="20">
        <v>-1000</v>
      </c>
      <c r="F62" s="20"/>
      <c r="G62" s="20">
        <v>0</v>
      </c>
    </row>
    <row r="63" spans="2:7" x14ac:dyDescent="0.25">
      <c r="B63" s="2" t="s">
        <v>61</v>
      </c>
      <c r="C63" s="20">
        <v>15197</v>
      </c>
      <c r="D63" s="20">
        <v>0</v>
      </c>
      <c r="E63" s="20">
        <v>-10050</v>
      </c>
      <c r="F63" s="20"/>
      <c r="G63" s="20">
        <v>5147</v>
      </c>
    </row>
    <row r="64" spans="2:7" x14ac:dyDescent="0.25">
      <c r="B64" s="2" t="s">
        <v>61</v>
      </c>
      <c r="C64" s="20">
        <v>19826.71</v>
      </c>
      <c r="D64" s="20">
        <v>0</v>
      </c>
      <c r="E64" s="20"/>
      <c r="F64" s="20"/>
      <c r="G64" s="20">
        <v>19826.71</v>
      </c>
    </row>
    <row r="65" spans="2:7" x14ac:dyDescent="0.25">
      <c r="B65" s="2" t="s">
        <v>60</v>
      </c>
      <c r="C65" s="20">
        <v>68075.25</v>
      </c>
      <c r="D65" s="20">
        <v>0</v>
      </c>
      <c r="E65" s="20"/>
      <c r="F65" s="20"/>
      <c r="G65" s="20">
        <v>68075.25</v>
      </c>
    </row>
    <row r="66" spans="2:7" x14ac:dyDescent="0.25">
      <c r="B66" s="2" t="s">
        <v>60</v>
      </c>
      <c r="C66" s="20">
        <v>966.19999999999982</v>
      </c>
      <c r="D66" s="20">
        <v>0</v>
      </c>
      <c r="E66" s="20"/>
      <c r="F66" s="20"/>
      <c r="G66" s="20">
        <v>966.19999999999982</v>
      </c>
    </row>
    <row r="67" spans="2:7" x14ac:dyDescent="0.25">
      <c r="B67" s="2" t="s">
        <v>60</v>
      </c>
      <c r="C67" s="20">
        <v>2616.3899999999994</v>
      </c>
      <c r="D67" s="20">
        <v>0</v>
      </c>
      <c r="E67" s="20"/>
      <c r="F67" s="20">
        <v>-816.36</v>
      </c>
      <c r="G67" s="20">
        <v>1800.0299999999993</v>
      </c>
    </row>
    <row r="68" spans="2:7" x14ac:dyDescent="0.25">
      <c r="B68" s="2" t="s">
        <v>65</v>
      </c>
      <c r="C68" s="20">
        <v>36045.22</v>
      </c>
      <c r="D68" s="20">
        <v>0</v>
      </c>
      <c r="E68" s="20"/>
      <c r="F68" s="20"/>
      <c r="G68" s="20">
        <v>36045.22</v>
      </c>
    </row>
    <row r="69" spans="2:7" x14ac:dyDescent="0.25">
      <c r="B69" s="2" t="s">
        <v>61</v>
      </c>
      <c r="C69" s="20">
        <v>20589.11</v>
      </c>
      <c r="D69" s="20">
        <v>0</v>
      </c>
      <c r="E69" s="20">
        <v>-20589.11</v>
      </c>
      <c r="F69" s="20"/>
      <c r="G69" s="20">
        <v>0</v>
      </c>
    </row>
    <row r="70" spans="2:7" x14ac:dyDescent="0.25">
      <c r="B70" s="2" t="s">
        <v>61</v>
      </c>
      <c r="C70" s="20">
        <v>10163</v>
      </c>
      <c r="D70" s="20">
        <v>0</v>
      </c>
      <c r="E70" s="20">
        <v>-10163</v>
      </c>
      <c r="F70" s="20"/>
      <c r="G70" s="20">
        <v>0</v>
      </c>
    </row>
    <row r="71" spans="2:7" x14ac:dyDescent="0.25">
      <c r="B71" s="2" t="s">
        <v>61</v>
      </c>
      <c r="C71" s="20">
        <v>22883.85</v>
      </c>
      <c r="D71" s="20">
        <v>0</v>
      </c>
      <c r="E71" s="20"/>
      <c r="F71" s="20"/>
      <c r="G71" s="20">
        <v>22883.85</v>
      </c>
    </row>
    <row r="72" spans="2:7" x14ac:dyDescent="0.25">
      <c r="B72" s="2" t="s">
        <v>61</v>
      </c>
      <c r="C72" s="20">
        <v>37153.29</v>
      </c>
      <c r="D72" s="20">
        <v>0</v>
      </c>
      <c r="E72" s="20"/>
      <c r="F72" s="20"/>
      <c r="G72" s="20">
        <v>37153.29</v>
      </c>
    </row>
    <row r="73" spans="2:7" x14ac:dyDescent="0.25">
      <c r="B73" s="2" t="s">
        <v>61</v>
      </c>
      <c r="C73" s="20">
        <v>15432.36</v>
      </c>
      <c r="D73" s="20">
        <v>0</v>
      </c>
      <c r="E73" s="20">
        <v>-15432.359999999999</v>
      </c>
      <c r="F73" s="20"/>
      <c r="G73" s="20">
        <v>1.8189894035458565E-12</v>
      </c>
    </row>
    <row r="74" spans="2:7" x14ac:dyDescent="0.25">
      <c r="B74" s="2" t="s">
        <v>61</v>
      </c>
      <c r="C74" s="20">
        <v>12455.43</v>
      </c>
      <c r="D74" s="20">
        <v>0</v>
      </c>
      <c r="E74" s="20"/>
      <c r="F74" s="20"/>
      <c r="G74" s="20">
        <v>12455.43</v>
      </c>
    </row>
    <row r="75" spans="2:7" x14ac:dyDescent="0.25">
      <c r="B75" s="2" t="s">
        <v>61</v>
      </c>
      <c r="C75" s="20">
        <v>28515.510000000002</v>
      </c>
      <c r="D75" s="20">
        <v>0</v>
      </c>
      <c r="E75" s="20">
        <v>-28324</v>
      </c>
      <c r="F75" s="20"/>
      <c r="G75" s="20">
        <v>191.51000000000204</v>
      </c>
    </row>
    <row r="76" spans="2:7" x14ac:dyDescent="0.25">
      <c r="B76" s="2" t="s">
        <v>61</v>
      </c>
      <c r="C76" s="20">
        <v>15919.56</v>
      </c>
      <c r="D76" s="20">
        <v>0</v>
      </c>
      <c r="E76" s="20">
        <v>-15919.56</v>
      </c>
      <c r="F76" s="20"/>
      <c r="G76" s="20">
        <v>0</v>
      </c>
    </row>
    <row r="77" spans="2:7" x14ac:dyDescent="0.25">
      <c r="B77" s="2" t="s">
        <v>61</v>
      </c>
      <c r="C77" s="20">
        <v>6774.03</v>
      </c>
      <c r="D77" s="20">
        <v>0</v>
      </c>
      <c r="E77" s="20"/>
      <c r="F77" s="20"/>
      <c r="G77" s="20">
        <v>6774.03</v>
      </c>
    </row>
    <row r="78" spans="2:7" x14ac:dyDescent="0.25">
      <c r="B78" s="2" t="s">
        <v>61</v>
      </c>
      <c r="C78" s="20">
        <v>21345.22</v>
      </c>
      <c r="D78" s="20">
        <v>0</v>
      </c>
      <c r="E78" s="20"/>
      <c r="F78" s="20"/>
      <c r="G78" s="20">
        <v>21345.22</v>
      </c>
    </row>
    <row r="79" spans="2:7" x14ac:dyDescent="0.25">
      <c r="B79" s="2" t="s">
        <v>61</v>
      </c>
      <c r="C79" s="20">
        <v>26402.15</v>
      </c>
      <c r="D79" s="20">
        <v>0</v>
      </c>
      <c r="E79" s="20">
        <v>-10000</v>
      </c>
      <c r="F79" s="20"/>
      <c r="G79" s="20">
        <v>16402.150000000001</v>
      </c>
    </row>
    <row r="80" spans="2:7" x14ac:dyDescent="0.25">
      <c r="B80" s="2" t="s">
        <v>61</v>
      </c>
      <c r="C80" s="20">
        <v>83298.53</v>
      </c>
      <c r="D80" s="20">
        <v>0</v>
      </c>
      <c r="E80" s="20">
        <v>-25108.2</v>
      </c>
      <c r="F80" s="20"/>
      <c r="G80" s="20">
        <v>58190.33</v>
      </c>
    </row>
    <row r="81" spans="2:7" x14ac:dyDescent="0.25">
      <c r="B81" s="2" t="s">
        <v>61</v>
      </c>
      <c r="C81" s="20">
        <v>21066.45</v>
      </c>
      <c r="D81" s="20">
        <v>0</v>
      </c>
      <c r="E81" s="20">
        <v>-20418</v>
      </c>
      <c r="F81" s="20"/>
      <c r="G81" s="20">
        <v>648.45000000000073</v>
      </c>
    </row>
    <row r="82" spans="2:7" x14ac:dyDescent="0.25">
      <c r="B82" s="2" t="s">
        <v>61</v>
      </c>
      <c r="C82" s="20">
        <v>19597.03</v>
      </c>
      <c r="D82" s="20">
        <v>0</v>
      </c>
      <c r="E82" s="20">
        <v>-19597.03</v>
      </c>
      <c r="F82" s="20"/>
      <c r="G82" s="20">
        <v>0</v>
      </c>
    </row>
    <row r="83" spans="2:7" x14ac:dyDescent="0.25">
      <c r="B83" s="2" t="s">
        <v>61</v>
      </c>
      <c r="C83" s="20">
        <v>11308.07</v>
      </c>
      <c r="D83" s="20">
        <v>0</v>
      </c>
      <c r="E83" s="20"/>
      <c r="F83" s="20"/>
      <c r="G83" s="20">
        <v>11308.07</v>
      </c>
    </row>
    <row r="84" spans="2:7" x14ac:dyDescent="0.25">
      <c r="B84" s="2" t="s">
        <v>61</v>
      </c>
      <c r="C84" s="20">
        <v>1441.4499999999998</v>
      </c>
      <c r="D84" s="20">
        <v>0</v>
      </c>
      <c r="E84" s="20">
        <v>-1441.45</v>
      </c>
      <c r="F84" s="20"/>
      <c r="G84" s="20">
        <v>-2.2737367544323206E-13</v>
      </c>
    </row>
    <row r="85" spans="2:7" x14ac:dyDescent="0.25">
      <c r="B85" s="2" t="s">
        <v>61</v>
      </c>
      <c r="C85" s="20">
        <v>7921.5</v>
      </c>
      <c r="D85" s="20">
        <v>0</v>
      </c>
      <c r="E85" s="20">
        <v>-7921.5</v>
      </c>
      <c r="F85" s="20"/>
      <c r="G85" s="20">
        <v>0</v>
      </c>
    </row>
    <row r="86" spans="2:7" x14ac:dyDescent="0.25">
      <c r="B86" s="2" t="s">
        <v>64</v>
      </c>
      <c r="C86" s="20">
        <v>5738.69</v>
      </c>
      <c r="D86" s="20">
        <v>0</v>
      </c>
      <c r="E86" s="20"/>
      <c r="F86" s="20"/>
      <c r="G86" s="20">
        <v>5738.69</v>
      </c>
    </row>
    <row r="87" spans="2:7" x14ac:dyDescent="0.25">
      <c r="B87" s="2" t="s">
        <v>64</v>
      </c>
      <c r="C87" s="20">
        <v>580.91</v>
      </c>
      <c r="D87" s="20">
        <v>0</v>
      </c>
      <c r="E87" s="20"/>
      <c r="F87" s="20"/>
      <c r="G87" s="20">
        <v>580.91</v>
      </c>
    </row>
    <row r="88" spans="2:7" x14ac:dyDescent="0.25">
      <c r="B88" s="2" t="s">
        <v>60</v>
      </c>
      <c r="C88" s="20">
        <v>5281</v>
      </c>
      <c r="D88" s="20">
        <v>0</v>
      </c>
      <c r="E88" s="20">
        <v>-2400</v>
      </c>
      <c r="F88" s="20"/>
      <c r="G88" s="20">
        <v>2881</v>
      </c>
    </row>
    <row r="89" spans="2:7" x14ac:dyDescent="0.25">
      <c r="B89" s="2" t="s">
        <v>64</v>
      </c>
      <c r="C89" s="20">
        <v>35000</v>
      </c>
      <c r="D89" s="20">
        <v>0</v>
      </c>
      <c r="E89" s="20"/>
      <c r="F89" s="20"/>
      <c r="G89" s="20">
        <v>35000</v>
      </c>
    </row>
    <row r="90" spans="2:7" x14ac:dyDescent="0.25">
      <c r="B90" s="2" t="s">
        <v>60</v>
      </c>
      <c r="C90" s="20">
        <v>16727.759999999998</v>
      </c>
      <c r="D90" s="20">
        <v>0</v>
      </c>
      <c r="E90" s="20"/>
      <c r="F90" s="20"/>
      <c r="G90" s="20">
        <v>16727.759999999998</v>
      </c>
    </row>
    <row r="91" spans="2:7" x14ac:dyDescent="0.25">
      <c r="B91" s="2" t="s">
        <v>61</v>
      </c>
      <c r="C91" s="20">
        <v>18252.32</v>
      </c>
      <c r="D91" s="20">
        <v>60.76</v>
      </c>
      <c r="E91" s="20"/>
      <c r="F91" s="20"/>
      <c r="G91" s="20">
        <v>18313.079999999998</v>
      </c>
    </row>
    <row r="92" spans="2:7" x14ac:dyDescent="0.25">
      <c r="B92" s="2" t="s">
        <v>64</v>
      </c>
      <c r="C92" s="20">
        <v>25078.93</v>
      </c>
      <c r="D92" s="20">
        <v>0</v>
      </c>
      <c r="E92" s="20"/>
      <c r="F92" s="20"/>
      <c r="G92" s="20">
        <v>25078.93</v>
      </c>
    </row>
    <row r="93" spans="2:7" x14ac:dyDescent="0.25">
      <c r="B93" s="2" t="s">
        <v>64</v>
      </c>
      <c r="C93" s="20">
        <v>25078.93</v>
      </c>
      <c r="D93" s="20">
        <v>0</v>
      </c>
      <c r="E93" s="20"/>
      <c r="F93" s="20"/>
      <c r="G93" s="20">
        <v>25078.93</v>
      </c>
    </row>
    <row r="94" spans="2:7" x14ac:dyDescent="0.25">
      <c r="B94" s="2" t="s">
        <v>61</v>
      </c>
      <c r="C94" s="20">
        <v>55993.34</v>
      </c>
      <c r="D94" s="20">
        <v>0</v>
      </c>
      <c r="E94" s="20"/>
      <c r="F94" s="20"/>
      <c r="G94" s="20">
        <v>55993.34</v>
      </c>
    </row>
    <row r="95" spans="2:7" x14ac:dyDescent="0.25">
      <c r="B95" s="2" t="s">
        <v>61</v>
      </c>
      <c r="C95" s="20">
        <v>22427.599999999999</v>
      </c>
      <c r="D95" s="20">
        <v>754.86</v>
      </c>
      <c r="E95" s="20"/>
      <c r="F95" s="20"/>
      <c r="G95" s="20">
        <v>23182.46</v>
      </c>
    </row>
    <row r="96" spans="2:7" x14ac:dyDescent="0.25">
      <c r="B96" s="2" t="s">
        <v>61</v>
      </c>
      <c r="C96" s="20">
        <v>5445</v>
      </c>
      <c r="D96" s="20">
        <v>0</v>
      </c>
      <c r="E96" s="20"/>
      <c r="F96" s="20"/>
      <c r="G96" s="20">
        <v>5445</v>
      </c>
    </row>
    <row r="97" spans="2:7" x14ac:dyDescent="0.25">
      <c r="B97" s="2" t="s">
        <v>61</v>
      </c>
      <c r="C97" s="20">
        <v>18180</v>
      </c>
      <c r="D97" s="20">
        <v>0</v>
      </c>
      <c r="E97" s="20"/>
      <c r="F97" s="20"/>
      <c r="G97" s="20">
        <v>18180</v>
      </c>
    </row>
    <row r="98" spans="2:7" x14ac:dyDescent="0.25">
      <c r="B98" s="2" t="s">
        <v>61</v>
      </c>
      <c r="C98" s="20">
        <v>10071.209999999999</v>
      </c>
      <c r="D98" s="20">
        <v>0</v>
      </c>
      <c r="E98" s="20"/>
      <c r="F98" s="20"/>
      <c r="G98" s="20">
        <v>10071.209999999999</v>
      </c>
    </row>
    <row r="99" spans="2:7" x14ac:dyDescent="0.25">
      <c r="B99" s="2" t="s">
        <v>61</v>
      </c>
      <c r="C99" s="20">
        <v>24934.2</v>
      </c>
      <c r="D99" s="20">
        <v>0</v>
      </c>
      <c r="E99" s="20"/>
      <c r="F99" s="20"/>
      <c r="G99" s="20">
        <v>24934.2</v>
      </c>
    </row>
    <row r="100" spans="2:7" x14ac:dyDescent="0.25">
      <c r="B100" s="2" t="s">
        <v>61</v>
      </c>
      <c r="C100" s="20">
        <v>0</v>
      </c>
      <c r="D100" s="20">
        <v>26321.06</v>
      </c>
      <c r="E100" s="20"/>
      <c r="F100" s="20"/>
      <c r="G100" s="20">
        <v>26321.06</v>
      </c>
    </row>
    <row r="101" spans="2:7" x14ac:dyDescent="0.25">
      <c r="B101" s="2" t="s">
        <v>61</v>
      </c>
      <c r="C101" s="20">
        <v>0</v>
      </c>
      <c r="D101" s="20">
        <v>20140.98</v>
      </c>
      <c r="E101" s="20"/>
      <c r="F101" s="20"/>
      <c r="G101" s="20">
        <v>20140.98</v>
      </c>
    </row>
    <row r="102" spans="2:7" x14ac:dyDescent="0.25">
      <c r="B102" s="2" t="s">
        <v>61</v>
      </c>
      <c r="C102" s="20">
        <v>0</v>
      </c>
      <c r="D102" s="20">
        <v>30269.38</v>
      </c>
      <c r="E102" s="20"/>
      <c r="F102" s="20"/>
      <c r="G102" s="20">
        <v>30269.38</v>
      </c>
    </row>
    <row r="103" spans="2:7" x14ac:dyDescent="0.25">
      <c r="B103" s="2" t="s">
        <v>61</v>
      </c>
      <c r="C103" s="20">
        <v>0</v>
      </c>
      <c r="D103" s="20">
        <v>25060.639999999999</v>
      </c>
      <c r="E103" s="20"/>
      <c r="F103" s="20"/>
      <c r="G103" s="20">
        <v>25060.639999999999</v>
      </c>
    </row>
    <row r="104" spans="2:7" x14ac:dyDescent="0.25">
      <c r="B104" s="2" t="s">
        <v>61</v>
      </c>
      <c r="C104" s="20">
        <v>0</v>
      </c>
      <c r="D104" s="20">
        <v>19014.580000000002</v>
      </c>
      <c r="E104" s="20"/>
      <c r="F104" s="20"/>
      <c r="G104" s="20">
        <v>19014.580000000002</v>
      </c>
    </row>
    <row r="105" spans="2:7" x14ac:dyDescent="0.25">
      <c r="B105" s="2" t="s">
        <v>61</v>
      </c>
      <c r="C105" s="20">
        <v>0</v>
      </c>
      <c r="D105" s="20">
        <v>287770.21999999997</v>
      </c>
      <c r="E105" s="20"/>
      <c r="F105" s="20"/>
      <c r="G105" s="20">
        <v>287770.21999999997</v>
      </c>
    </row>
    <row r="106" spans="2:7" x14ac:dyDescent="0.25">
      <c r="B106" s="2" t="s">
        <v>64</v>
      </c>
      <c r="C106" s="20">
        <v>0</v>
      </c>
      <c r="D106" s="20">
        <v>50175.03</v>
      </c>
      <c r="E106" s="20"/>
      <c r="F106" s="20"/>
      <c r="G106" s="20">
        <v>50175.03</v>
      </c>
    </row>
    <row r="107" spans="2:7" x14ac:dyDescent="0.25">
      <c r="B107" s="2" t="s">
        <v>61</v>
      </c>
      <c r="C107" s="20">
        <v>0</v>
      </c>
      <c r="D107" s="20">
        <v>20140.98</v>
      </c>
      <c r="E107" s="20"/>
      <c r="F107" s="20"/>
      <c r="G107" s="20">
        <v>20140.98</v>
      </c>
    </row>
    <row r="108" spans="2:7" x14ac:dyDescent="0.25">
      <c r="B108" s="2" t="s">
        <v>64</v>
      </c>
      <c r="C108" s="20">
        <v>0</v>
      </c>
      <c r="D108" s="20">
        <v>10376.75</v>
      </c>
      <c r="E108" s="20"/>
      <c r="F108" s="20"/>
      <c r="G108" s="20">
        <v>10376.75</v>
      </c>
    </row>
    <row r="109" spans="2:7" x14ac:dyDescent="0.25">
      <c r="B109" s="2" t="s">
        <v>64</v>
      </c>
      <c r="C109" s="20">
        <v>0</v>
      </c>
      <c r="D109" s="20">
        <v>20753.509999999998</v>
      </c>
      <c r="E109" s="20"/>
      <c r="F109" s="20"/>
      <c r="G109" s="20">
        <v>20753.509999999998</v>
      </c>
    </row>
    <row r="110" spans="2:7" x14ac:dyDescent="0.25">
      <c r="B110" s="2" t="s">
        <v>64</v>
      </c>
      <c r="C110" s="20">
        <v>0</v>
      </c>
      <c r="D110" s="20">
        <v>9345.51</v>
      </c>
      <c r="E110" s="20"/>
      <c r="F110" s="20"/>
      <c r="G110" s="20">
        <v>9345.51</v>
      </c>
    </row>
    <row r="111" spans="2:7" x14ac:dyDescent="0.25">
      <c r="B111" s="2" t="s">
        <v>64</v>
      </c>
      <c r="C111" s="20">
        <v>0</v>
      </c>
      <c r="D111" s="20">
        <v>25312.87</v>
      </c>
      <c r="E111" s="20"/>
      <c r="F111" s="20"/>
      <c r="G111" s="20">
        <v>25312.87</v>
      </c>
    </row>
    <row r="112" spans="2:7" x14ac:dyDescent="0.25">
      <c r="B112" s="2" t="s">
        <v>64</v>
      </c>
      <c r="C112" s="20">
        <v>0</v>
      </c>
      <c r="D112" s="20">
        <v>35145.67</v>
      </c>
      <c r="E112" s="20"/>
      <c r="F112" s="20"/>
      <c r="G112" s="20">
        <v>35145.67</v>
      </c>
    </row>
    <row r="113" spans="2:7" x14ac:dyDescent="0.25">
      <c r="B113" s="2" t="s">
        <v>64</v>
      </c>
      <c r="C113" s="20">
        <v>0</v>
      </c>
      <c r="D113" s="20">
        <v>11370.65</v>
      </c>
      <c r="E113" s="20"/>
      <c r="F113" s="20"/>
      <c r="G113" s="20">
        <v>11370.65</v>
      </c>
    </row>
    <row r="114" spans="2:7" x14ac:dyDescent="0.25">
      <c r="B114" s="2" t="s">
        <v>61</v>
      </c>
      <c r="C114" s="20">
        <v>0</v>
      </c>
      <c r="D114" s="20">
        <v>19541.919999999998</v>
      </c>
      <c r="E114" s="20"/>
      <c r="F114" s="20"/>
      <c r="G114" s="20">
        <v>19541.919999999998</v>
      </c>
    </row>
    <row r="115" spans="2:7" x14ac:dyDescent="0.25">
      <c r="B115" s="2" t="s">
        <v>61</v>
      </c>
      <c r="C115" s="20">
        <v>0</v>
      </c>
      <c r="D115" s="20">
        <v>15506.79</v>
      </c>
      <c r="E115" s="20"/>
      <c r="F115" s="20"/>
      <c r="G115" s="20">
        <v>15506.79</v>
      </c>
    </row>
    <row r="116" spans="2:7" x14ac:dyDescent="0.25">
      <c r="B116" s="2" t="s">
        <v>61</v>
      </c>
      <c r="C116" s="20">
        <v>0</v>
      </c>
      <c r="D116" s="20">
        <v>19028.79</v>
      </c>
      <c r="E116" s="20"/>
      <c r="F116" s="20"/>
      <c r="G116" s="20">
        <v>19028.79</v>
      </c>
    </row>
    <row r="117" spans="2:7" x14ac:dyDescent="0.25">
      <c r="B117" s="2" t="s">
        <v>61</v>
      </c>
      <c r="C117" s="20">
        <v>0</v>
      </c>
      <c r="D117" s="20">
        <v>10604.26</v>
      </c>
      <c r="E117" s="20"/>
      <c r="F117" s="20"/>
      <c r="G117" s="20">
        <v>10604.26</v>
      </c>
    </row>
    <row r="118" spans="2:7" x14ac:dyDescent="0.25">
      <c r="B118" s="2" t="s">
        <v>61</v>
      </c>
      <c r="C118" s="20">
        <v>0</v>
      </c>
      <c r="D118" s="20">
        <v>36701.519999999997</v>
      </c>
      <c r="E118" s="20"/>
      <c r="F118" s="20"/>
      <c r="G118" s="20">
        <v>36701.519999999997</v>
      </c>
    </row>
    <row r="119" spans="2:7" x14ac:dyDescent="0.25">
      <c r="B119" s="2" t="s">
        <v>61</v>
      </c>
      <c r="C119" s="20">
        <v>0</v>
      </c>
      <c r="D119" s="20">
        <v>86844.78</v>
      </c>
      <c r="E119" s="20"/>
      <c r="F119" s="20"/>
      <c r="G119" s="20">
        <v>86844.78</v>
      </c>
    </row>
    <row r="120" spans="2:7" x14ac:dyDescent="0.25">
      <c r="B120" s="2" t="s">
        <v>61</v>
      </c>
      <c r="C120" s="20">
        <v>0</v>
      </c>
      <c r="D120" s="20">
        <v>29950.94</v>
      </c>
      <c r="E120" s="20"/>
      <c r="F120" s="20"/>
      <c r="G120" s="20">
        <v>29950.94</v>
      </c>
    </row>
    <row r="121" spans="2:7" x14ac:dyDescent="0.25">
      <c r="B121" s="2" t="s">
        <v>61</v>
      </c>
      <c r="C121" s="20">
        <v>0</v>
      </c>
      <c r="D121" s="20">
        <v>105264.95</v>
      </c>
      <c r="E121" s="20"/>
      <c r="F121" s="20"/>
      <c r="G121" s="20">
        <v>105264.95</v>
      </c>
    </row>
    <row r="122" spans="2:7" x14ac:dyDescent="0.25">
      <c r="B122" s="2" t="s">
        <v>61</v>
      </c>
      <c r="C122" s="20">
        <v>0</v>
      </c>
      <c r="D122" s="20">
        <v>13244.92</v>
      </c>
      <c r="E122" s="20"/>
      <c r="F122" s="20"/>
      <c r="G122" s="20">
        <v>13244.92</v>
      </c>
    </row>
    <row r="123" spans="2:7" x14ac:dyDescent="0.25">
      <c r="B123" s="2" t="s">
        <v>62</v>
      </c>
      <c r="C123" s="20">
        <v>0</v>
      </c>
      <c r="D123" s="20">
        <v>4500</v>
      </c>
      <c r="E123" s="20"/>
      <c r="F123" s="20"/>
      <c r="G123" s="20">
        <v>4500</v>
      </c>
    </row>
    <row r="124" spans="2:7" x14ac:dyDescent="0.25">
      <c r="B124" s="2" t="s">
        <v>67</v>
      </c>
      <c r="C124" s="20">
        <v>18753</v>
      </c>
      <c r="D124" s="20">
        <v>0</v>
      </c>
      <c r="E124" s="20"/>
      <c r="F124" s="20">
        <v>18703</v>
      </c>
      <c r="G124" s="20">
        <v>-50</v>
      </c>
    </row>
    <row r="125" spans="2:7" x14ac:dyDescent="0.25">
      <c r="B125" s="2" t="s">
        <v>67</v>
      </c>
      <c r="C125" s="20">
        <v>-7366.5499999999993</v>
      </c>
      <c r="D125" s="20">
        <v>0</v>
      </c>
      <c r="E125" s="20"/>
      <c r="F125" s="20">
        <v>7366.55</v>
      </c>
      <c r="G125" s="20">
        <v>0</v>
      </c>
    </row>
    <row r="126" spans="2:7" x14ac:dyDescent="0.25">
      <c r="B126" s="2" t="s">
        <v>67</v>
      </c>
      <c r="C126" s="20">
        <v>-19381.650000000001</v>
      </c>
      <c r="D126" s="20">
        <v>0</v>
      </c>
      <c r="E126" s="20"/>
      <c r="F126" s="20"/>
      <c r="G126" s="20">
        <v>-19381.650000000001</v>
      </c>
    </row>
    <row r="127" spans="2:7" x14ac:dyDescent="0.25">
      <c r="B127" s="2" t="s">
        <v>67</v>
      </c>
      <c r="C127" s="20">
        <v>-259009.27</v>
      </c>
      <c r="D127" s="20">
        <v>0</v>
      </c>
      <c r="E127" s="20"/>
      <c r="F127" s="20"/>
      <c r="G127" s="20">
        <v>-259009.27</v>
      </c>
    </row>
    <row r="128" spans="2:7" x14ac:dyDescent="0.25">
      <c r="B128" s="2" t="s">
        <v>67</v>
      </c>
      <c r="C128" s="20">
        <v>-494044.03</v>
      </c>
      <c r="D128" s="20">
        <v>0</v>
      </c>
      <c r="E128" s="20"/>
      <c r="F128" s="20"/>
      <c r="G128" s="20">
        <v>-494044.03</v>
      </c>
    </row>
    <row r="129" spans="2:7" x14ac:dyDescent="0.25">
      <c r="B129" s="2" t="s">
        <v>67</v>
      </c>
      <c r="C129" s="20">
        <v>-3594.88</v>
      </c>
      <c r="D129" s="20">
        <v>0</v>
      </c>
      <c r="E129" s="20"/>
      <c r="F129" s="20">
        <v>-1405.12</v>
      </c>
      <c r="G129" s="20">
        <v>-5000</v>
      </c>
    </row>
    <row r="130" spans="2:7" x14ac:dyDescent="0.25">
      <c r="B130" s="2" t="s">
        <v>67</v>
      </c>
      <c r="C130" s="20">
        <v>-51311.07</v>
      </c>
      <c r="D130" s="20">
        <v>0</v>
      </c>
      <c r="E130" s="20"/>
      <c r="F130" s="20">
        <v>51311.07</v>
      </c>
      <c r="G130" s="20">
        <v>0</v>
      </c>
    </row>
    <row r="131" spans="2:7" x14ac:dyDescent="0.25">
      <c r="B131" s="2" t="s">
        <v>67</v>
      </c>
      <c r="C131" s="20">
        <v>-7413.12</v>
      </c>
      <c r="D131" s="20">
        <v>0</v>
      </c>
      <c r="E131" s="20"/>
      <c r="F131" s="20">
        <v>7413.12</v>
      </c>
      <c r="G131" s="20">
        <v>0</v>
      </c>
    </row>
    <row r="132" spans="2:7" x14ac:dyDescent="0.25">
      <c r="B132" s="2" t="s">
        <v>67</v>
      </c>
      <c r="C132" s="20">
        <v>-4964.3999999999996</v>
      </c>
      <c r="D132" s="20">
        <v>0</v>
      </c>
      <c r="E132" s="20"/>
      <c r="F132" s="20">
        <v>4964.3999999999996</v>
      </c>
      <c r="G132" s="20">
        <v>0</v>
      </c>
    </row>
    <row r="133" spans="2:7" x14ac:dyDescent="0.25">
      <c r="B133" s="2" t="s">
        <v>67</v>
      </c>
      <c r="C133" s="20">
        <v>-149367.32</v>
      </c>
      <c r="D133" s="20">
        <v>0</v>
      </c>
      <c r="E133" s="20"/>
      <c r="F133" s="20">
        <v>149367.32</v>
      </c>
      <c r="G133" s="20">
        <v>0</v>
      </c>
    </row>
    <row r="134" spans="2:7" x14ac:dyDescent="0.25">
      <c r="B134" s="2" t="s">
        <v>67</v>
      </c>
      <c r="C134" s="20">
        <v>-22778.3</v>
      </c>
      <c r="D134" s="20">
        <v>0</v>
      </c>
      <c r="E134" s="20"/>
      <c r="F134" s="20">
        <v>22778.3</v>
      </c>
      <c r="G134" s="20">
        <v>0</v>
      </c>
    </row>
    <row r="135" spans="2:7" x14ac:dyDescent="0.25">
      <c r="B135" s="2" t="s">
        <v>67</v>
      </c>
      <c r="C135" s="20">
        <v>-25945.919999999998</v>
      </c>
      <c r="D135" s="20">
        <v>0</v>
      </c>
      <c r="E135" s="20"/>
      <c r="F135" s="20"/>
      <c r="G135" s="20">
        <v>-25945.919999999998</v>
      </c>
    </row>
    <row r="136" spans="2:7" x14ac:dyDescent="0.25">
      <c r="B136" s="2" t="s">
        <v>67</v>
      </c>
      <c r="C136" s="20">
        <v>-26683.65</v>
      </c>
      <c r="D136" s="20">
        <v>0</v>
      </c>
      <c r="E136" s="20"/>
      <c r="F136" s="20"/>
      <c r="G136" s="20">
        <v>-26683.65</v>
      </c>
    </row>
    <row r="137" spans="2:7" x14ac:dyDescent="0.25">
      <c r="B137" s="2" t="s">
        <v>67</v>
      </c>
      <c r="C137" s="20">
        <v>-46896.25</v>
      </c>
      <c r="D137" s="20">
        <v>0</v>
      </c>
      <c r="E137" s="20"/>
      <c r="F137" s="20"/>
      <c r="G137" s="20">
        <v>-46896.25</v>
      </c>
    </row>
    <row r="138" spans="2:7" x14ac:dyDescent="0.25">
      <c r="B138" s="2" t="s">
        <v>67</v>
      </c>
      <c r="C138" s="20">
        <v>-4600</v>
      </c>
      <c r="D138" s="20">
        <v>0</v>
      </c>
      <c r="E138" s="20"/>
      <c r="F138" s="20"/>
      <c r="G138" s="20">
        <v>-4600</v>
      </c>
    </row>
    <row r="139" spans="2:7" x14ac:dyDescent="0.25">
      <c r="B139" s="2" t="s">
        <v>67</v>
      </c>
      <c r="C139" s="20">
        <v>-6177.6</v>
      </c>
      <c r="D139" s="20">
        <v>0</v>
      </c>
      <c r="E139" s="20"/>
      <c r="F139" s="20">
        <v>6177.6</v>
      </c>
      <c r="G139" s="20">
        <v>0</v>
      </c>
    </row>
    <row r="140" spans="2:7" x14ac:dyDescent="0.25">
      <c r="B140" s="2" t="s">
        <v>67</v>
      </c>
      <c r="C140" s="20">
        <v>-4137</v>
      </c>
      <c r="D140" s="20">
        <v>0</v>
      </c>
      <c r="E140" s="20"/>
      <c r="F140" s="20">
        <v>4137</v>
      </c>
      <c r="G140" s="20">
        <v>0</v>
      </c>
    </row>
    <row r="141" spans="2:7" x14ac:dyDescent="0.25">
      <c r="B141" s="2" t="s">
        <v>67</v>
      </c>
      <c r="C141" s="20">
        <v>-25236</v>
      </c>
      <c r="D141" s="20">
        <v>0</v>
      </c>
      <c r="E141" s="20"/>
      <c r="F141" s="20">
        <v>25236</v>
      </c>
      <c r="G141" s="20">
        <v>0</v>
      </c>
    </row>
    <row r="142" spans="2:7" x14ac:dyDescent="0.25">
      <c r="B142" s="2" t="s">
        <v>67</v>
      </c>
      <c r="C142" s="20">
        <v>-24710</v>
      </c>
      <c r="D142" s="20">
        <v>0</v>
      </c>
      <c r="E142" s="20"/>
      <c r="F142" s="20">
        <v>24710</v>
      </c>
      <c r="G142" s="20">
        <v>0</v>
      </c>
    </row>
    <row r="143" spans="2:7" x14ac:dyDescent="0.25">
      <c r="B143" s="2" t="s">
        <v>67</v>
      </c>
      <c r="C143" s="20">
        <v>-32440.6</v>
      </c>
      <c r="D143" s="20">
        <v>0</v>
      </c>
      <c r="E143" s="20"/>
      <c r="F143" s="20"/>
      <c r="G143" s="20">
        <v>-32440.6</v>
      </c>
    </row>
    <row r="144" spans="2:7" x14ac:dyDescent="0.25">
      <c r="B144" s="2" t="s">
        <v>67</v>
      </c>
      <c r="C144" s="20">
        <v>-4663.34</v>
      </c>
      <c r="D144" s="20">
        <v>0</v>
      </c>
      <c r="E144" s="20"/>
      <c r="F144" s="20"/>
      <c r="G144" s="20">
        <v>-4663.34</v>
      </c>
    </row>
    <row r="145" spans="2:7" x14ac:dyDescent="0.25">
      <c r="B145" s="2" t="s">
        <v>67</v>
      </c>
      <c r="C145" s="20">
        <v>-26248.080000000002</v>
      </c>
      <c r="D145" s="20">
        <v>0</v>
      </c>
      <c r="E145" s="20"/>
      <c r="F145" s="20">
        <v>26248.080000000002</v>
      </c>
      <c r="G145" s="20">
        <v>0</v>
      </c>
    </row>
    <row r="146" spans="2:7" x14ac:dyDescent="0.25">
      <c r="B146" s="2" t="s">
        <v>67</v>
      </c>
      <c r="C146" s="20">
        <v>-27319.05</v>
      </c>
      <c r="D146" s="20">
        <v>0</v>
      </c>
      <c r="E146" s="20"/>
      <c r="F146" s="20">
        <v>27319.05</v>
      </c>
      <c r="G146" s="20">
        <v>0</v>
      </c>
    </row>
    <row r="147" spans="2:7" x14ac:dyDescent="0.25">
      <c r="B147" s="2" t="s">
        <v>67</v>
      </c>
      <c r="C147" s="20">
        <v>0</v>
      </c>
      <c r="D147" s="20">
        <v>-22752.11</v>
      </c>
      <c r="E147" s="20"/>
      <c r="F147" s="20">
        <v>22752.11</v>
      </c>
      <c r="G147" s="20">
        <v>0</v>
      </c>
    </row>
    <row r="148" spans="2:7" x14ac:dyDescent="0.25">
      <c r="B148" s="2" t="s">
        <v>67</v>
      </c>
      <c r="C148" s="20">
        <v>0</v>
      </c>
      <c r="D148" s="20">
        <v>-19680.580000000002</v>
      </c>
      <c r="E148" s="20"/>
      <c r="F148" s="20">
        <v>19680.580000000002</v>
      </c>
      <c r="G148" s="20">
        <v>0</v>
      </c>
    </row>
    <row r="149" spans="2:7" x14ac:dyDescent="0.25">
      <c r="B149" s="2" t="s">
        <v>67</v>
      </c>
      <c r="C149" s="20">
        <v>0</v>
      </c>
      <c r="D149" s="20">
        <v>-10098.35</v>
      </c>
      <c r="E149" s="20"/>
      <c r="F149" s="20"/>
      <c r="G149" s="20">
        <v>-10098.35</v>
      </c>
    </row>
    <row r="150" spans="2:7" x14ac:dyDescent="0.25">
      <c r="B150" s="2" t="s">
        <v>67</v>
      </c>
      <c r="C150" s="20">
        <v>0</v>
      </c>
      <c r="D150" s="20">
        <v>-57246.09</v>
      </c>
      <c r="E150" s="20"/>
      <c r="F150" s="20"/>
      <c r="G150" s="20">
        <v>-57246.09</v>
      </c>
    </row>
    <row r="151" spans="2:7" x14ac:dyDescent="0.25">
      <c r="B151" s="2" t="s">
        <v>67</v>
      </c>
      <c r="C151" s="20">
        <v>0</v>
      </c>
      <c r="D151" s="20">
        <v>-57504.63</v>
      </c>
      <c r="E151" s="20"/>
      <c r="F151" s="20"/>
      <c r="G151" s="20">
        <v>-57504.63</v>
      </c>
    </row>
    <row r="152" spans="2:7" x14ac:dyDescent="0.25">
      <c r="B152" s="2" t="s">
        <v>67</v>
      </c>
      <c r="C152" s="20">
        <v>0</v>
      </c>
      <c r="D152" s="20">
        <v>-10031.209999999999</v>
      </c>
      <c r="E152" s="20"/>
      <c r="F152" s="20"/>
      <c r="G152" s="20">
        <v>-10031.209999999999</v>
      </c>
    </row>
    <row r="153" spans="2:7" x14ac:dyDescent="0.25">
      <c r="B153" s="2" t="s">
        <v>67</v>
      </c>
      <c r="C153" s="20">
        <v>0</v>
      </c>
      <c r="D153" s="20">
        <v>-11193.76</v>
      </c>
      <c r="E153" s="20"/>
      <c r="F153" s="20"/>
      <c r="G153" s="20">
        <v>-11193.76</v>
      </c>
    </row>
    <row r="154" spans="2:7" x14ac:dyDescent="0.25">
      <c r="B154" s="2" t="s">
        <v>67</v>
      </c>
      <c r="C154" s="20">
        <v>0</v>
      </c>
      <c r="D154" s="20">
        <v>-13118.44</v>
      </c>
      <c r="E154" s="20"/>
      <c r="F154" s="20"/>
      <c r="G154" s="20">
        <v>-13118.44</v>
      </c>
    </row>
    <row r="155" spans="2:7" x14ac:dyDescent="0.25">
      <c r="B155" s="2" t="s">
        <v>67</v>
      </c>
      <c r="C155" s="20">
        <v>0</v>
      </c>
      <c r="D155" s="20">
        <v>-58688.33</v>
      </c>
      <c r="E155" s="20"/>
      <c r="F155" s="20"/>
      <c r="G155" s="20">
        <v>-58688.33</v>
      </c>
    </row>
    <row r="156" spans="2:7" x14ac:dyDescent="0.25">
      <c r="B156" s="2" t="s">
        <v>67</v>
      </c>
      <c r="C156" s="20">
        <v>0</v>
      </c>
      <c r="D156" s="20">
        <v>-1240.33</v>
      </c>
      <c r="E156" s="20"/>
      <c r="F156" s="20"/>
      <c r="G156" s="20">
        <v>-1240.33</v>
      </c>
    </row>
    <row r="157" spans="2:7" x14ac:dyDescent="0.25">
      <c r="B157" s="2" t="s">
        <v>67</v>
      </c>
      <c r="C157" s="20">
        <v>0</v>
      </c>
      <c r="D157" s="20">
        <v>-1453.07</v>
      </c>
      <c r="E157" s="20"/>
      <c r="F157" s="20"/>
      <c r="G157" s="20">
        <v>-1453.07</v>
      </c>
    </row>
    <row r="158" spans="2:7" x14ac:dyDescent="0.25">
      <c r="B158" s="2" t="s">
        <v>67</v>
      </c>
      <c r="C158" s="20">
        <v>0</v>
      </c>
      <c r="D158" s="20">
        <v>-44680</v>
      </c>
      <c r="E158" s="20"/>
      <c r="F158" s="20"/>
      <c r="G158" s="20">
        <v>-44680</v>
      </c>
    </row>
    <row r="159" spans="2:7" x14ac:dyDescent="0.25">
      <c r="B159" s="2" t="s">
        <v>67</v>
      </c>
      <c r="C159" s="20">
        <v>0</v>
      </c>
      <c r="D159" s="20">
        <v>-333664.69</v>
      </c>
      <c r="E159" s="20"/>
      <c r="F159" s="20"/>
      <c r="G159" s="20">
        <v>-333664.69</v>
      </c>
    </row>
    <row r="160" spans="2:7" x14ac:dyDescent="0.25">
      <c r="B160" s="2" t="s">
        <v>67</v>
      </c>
      <c r="C160" s="20">
        <v>0</v>
      </c>
      <c r="D160" s="20">
        <v>-6202.1799999999994</v>
      </c>
      <c r="E160" s="20"/>
      <c r="F160" s="20"/>
      <c r="G160" s="20">
        <v>-6202.1799999999994</v>
      </c>
    </row>
    <row r="161" spans="2:7" x14ac:dyDescent="0.25">
      <c r="B161" s="2" t="s">
        <v>67</v>
      </c>
      <c r="C161" s="20">
        <v>0</v>
      </c>
      <c r="D161" s="20">
        <v>-54330.3</v>
      </c>
      <c r="E161" s="20"/>
      <c r="F161" s="20"/>
      <c r="G161" s="20">
        <v>-54330.3</v>
      </c>
    </row>
    <row r="162" spans="2:7" x14ac:dyDescent="0.25">
      <c r="B162" s="2" t="s">
        <v>67</v>
      </c>
      <c r="C162" s="20">
        <v>0</v>
      </c>
      <c r="D162" s="20">
        <v>-20531.96</v>
      </c>
      <c r="E162" s="20"/>
      <c r="F162" s="20"/>
      <c r="G162" s="20">
        <v>-20531.96</v>
      </c>
    </row>
    <row r="163" spans="2:7" x14ac:dyDescent="0.25">
      <c r="B163" s="2" t="s">
        <v>67</v>
      </c>
      <c r="C163" s="20">
        <v>0</v>
      </c>
      <c r="D163" s="20">
        <v>-36092.61</v>
      </c>
      <c r="E163" s="20"/>
      <c r="F163" s="20"/>
      <c r="G163" s="20">
        <v>-36092.61</v>
      </c>
    </row>
    <row r="164" spans="2:7" x14ac:dyDescent="0.25">
      <c r="B164" s="2" t="s">
        <v>67</v>
      </c>
      <c r="C164" s="20">
        <v>0</v>
      </c>
      <c r="D164" s="20">
        <v>-44420.6</v>
      </c>
      <c r="E164" s="20"/>
      <c r="F164" s="20"/>
      <c r="G164" s="20">
        <v>-44420.6</v>
      </c>
    </row>
    <row r="165" spans="2:7" x14ac:dyDescent="0.25">
      <c r="B165" s="2" t="s">
        <v>67</v>
      </c>
      <c r="C165" s="20">
        <v>0</v>
      </c>
      <c r="D165" s="20">
        <v>-35803.879999999997</v>
      </c>
      <c r="E165" s="20"/>
      <c r="F165" s="20">
        <v>25945.919999999998</v>
      </c>
      <c r="G165" s="20">
        <v>-9857.9599999999991</v>
      </c>
    </row>
    <row r="166" spans="2:7" x14ac:dyDescent="0.25">
      <c r="B166" s="2" t="s">
        <v>67</v>
      </c>
      <c r="C166" s="20">
        <v>0</v>
      </c>
      <c r="D166" s="20">
        <v>-45166.79</v>
      </c>
      <c r="E166" s="20"/>
      <c r="F166" s="20">
        <v>26683.65</v>
      </c>
      <c r="G166" s="20">
        <v>-18483.14</v>
      </c>
    </row>
    <row r="167" spans="2:7" x14ac:dyDescent="0.25">
      <c r="B167" s="2" t="s">
        <v>67</v>
      </c>
      <c r="C167" s="20">
        <v>0</v>
      </c>
      <c r="D167" s="20">
        <v>-6241.87</v>
      </c>
      <c r="E167" s="20"/>
      <c r="F167" s="20"/>
      <c r="G167" s="20">
        <v>-6241.87</v>
      </c>
    </row>
    <row r="168" spans="2:7" x14ac:dyDescent="0.25">
      <c r="B168" s="2" t="s">
        <v>67</v>
      </c>
      <c r="C168" s="20">
        <v>0</v>
      </c>
      <c r="D168" s="20">
        <v>-7316.03</v>
      </c>
      <c r="E168" s="20"/>
      <c r="F168" s="20"/>
      <c r="G168" s="20">
        <v>-7316.03</v>
      </c>
    </row>
    <row r="169" spans="2:7" x14ac:dyDescent="0.25">
      <c r="B169" s="2" t="s">
        <v>67</v>
      </c>
      <c r="C169" s="20">
        <v>0</v>
      </c>
      <c r="D169" s="20">
        <v>-6348.15</v>
      </c>
      <c r="E169" s="20"/>
      <c r="F169" s="20"/>
      <c r="G169" s="20">
        <v>-6348.15</v>
      </c>
    </row>
    <row r="170" spans="2:7" x14ac:dyDescent="0.25">
      <c r="B170" s="2" t="s">
        <v>67</v>
      </c>
      <c r="C170" s="20">
        <v>0</v>
      </c>
      <c r="D170" s="20">
        <v>-44161.82</v>
      </c>
      <c r="E170" s="20"/>
      <c r="F170" s="20"/>
      <c r="G170" s="20">
        <v>-44161.82</v>
      </c>
    </row>
    <row r="171" spans="2:7" x14ac:dyDescent="0.25">
      <c r="B171" s="2" t="s">
        <v>67</v>
      </c>
      <c r="C171" s="20">
        <v>0</v>
      </c>
      <c r="D171" s="20">
        <v>-34010.31</v>
      </c>
      <c r="E171" s="20"/>
      <c r="F171" s="20"/>
      <c r="G171" s="20">
        <v>-34010.31</v>
      </c>
    </row>
    <row r="172" spans="2:7" x14ac:dyDescent="0.25">
      <c r="B172" s="2" t="s">
        <v>67</v>
      </c>
      <c r="C172" s="20">
        <v>0</v>
      </c>
      <c r="D172" s="20">
        <v>-20424.86</v>
      </c>
      <c r="E172" s="20"/>
      <c r="F172" s="20"/>
      <c r="G172" s="20">
        <v>-20424.86</v>
      </c>
    </row>
    <row r="173" spans="2:7" x14ac:dyDescent="0.25">
      <c r="B173" s="2" t="s">
        <v>67</v>
      </c>
      <c r="C173" s="20">
        <v>0</v>
      </c>
      <c r="D173" s="20">
        <v>-246822.73</v>
      </c>
      <c r="E173" s="20"/>
      <c r="F173" s="20"/>
      <c r="G173" s="20">
        <v>-246822.73</v>
      </c>
    </row>
    <row r="174" spans="2:7" x14ac:dyDescent="0.25">
      <c r="B174" s="2" t="s">
        <v>67</v>
      </c>
      <c r="C174" s="20">
        <v>0</v>
      </c>
      <c r="D174" s="20">
        <v>-250066.8</v>
      </c>
      <c r="E174" s="20"/>
      <c r="F174" s="20"/>
      <c r="G174" s="20">
        <v>-250066.8</v>
      </c>
    </row>
    <row r="175" spans="2:7" x14ac:dyDescent="0.25">
      <c r="B175" s="2" t="s">
        <v>67</v>
      </c>
      <c r="C175" s="20">
        <v>0</v>
      </c>
      <c r="D175" s="20">
        <v>-56645.78</v>
      </c>
      <c r="E175" s="20"/>
      <c r="F175" s="20"/>
      <c r="G175" s="20">
        <v>-56645.78</v>
      </c>
    </row>
    <row r="176" spans="2:7" x14ac:dyDescent="0.25">
      <c r="B176" s="2" t="s">
        <v>67</v>
      </c>
      <c r="C176" s="20">
        <v>0</v>
      </c>
      <c r="D176" s="20">
        <v>-56901.61</v>
      </c>
      <c r="E176" s="20"/>
      <c r="F176" s="20"/>
      <c r="G176" s="20">
        <v>-56901.61</v>
      </c>
    </row>
    <row r="177" spans="2:7" x14ac:dyDescent="0.25">
      <c r="B177" s="2" t="s">
        <v>67</v>
      </c>
      <c r="C177" s="20">
        <v>0</v>
      </c>
      <c r="D177" s="20">
        <v>-31383.27</v>
      </c>
      <c r="E177" s="20"/>
      <c r="F177" s="20"/>
      <c r="G177" s="20">
        <v>-31383.27</v>
      </c>
    </row>
    <row r="178" spans="2:7" x14ac:dyDescent="0.25">
      <c r="B178" s="2" t="s">
        <v>67</v>
      </c>
      <c r="C178" s="20">
        <v>0</v>
      </c>
      <c r="D178" s="20">
        <v>-21016.67</v>
      </c>
      <c r="E178" s="20"/>
      <c r="F178" s="20"/>
      <c r="G178" s="20">
        <v>-21016.67</v>
      </c>
    </row>
    <row r="179" spans="2:7" x14ac:dyDescent="0.25">
      <c r="B179" s="2" t="s">
        <v>67</v>
      </c>
      <c r="C179" s="20">
        <v>0</v>
      </c>
      <c r="D179" s="20">
        <v>-10481.01</v>
      </c>
      <c r="E179" s="20"/>
      <c r="F179" s="20"/>
      <c r="G179" s="20">
        <v>-10481.01</v>
      </c>
    </row>
    <row r="180" spans="2:7" x14ac:dyDescent="0.25">
      <c r="B180" s="2" t="s">
        <v>67</v>
      </c>
      <c r="C180" s="20">
        <v>0</v>
      </c>
      <c r="D180" s="20">
        <v>-11370.61</v>
      </c>
      <c r="E180" s="20"/>
      <c r="F180" s="20"/>
      <c r="G180" s="20">
        <v>-11370.61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7908A-1035-47B6-9104-6D3AB7070B40}">
  <dimension ref="B1:G165"/>
  <sheetViews>
    <sheetView workbookViewId="0">
      <selection activeCell="G5" sqref="G5"/>
    </sheetView>
  </sheetViews>
  <sheetFormatPr defaultRowHeight="15" x14ac:dyDescent="0.25"/>
  <cols>
    <col min="2" max="2" width="28" bestFit="1" customWidth="1"/>
    <col min="3" max="3" width="11.5703125" bestFit="1" customWidth="1"/>
    <col min="4" max="4" width="10.85546875" bestFit="1" customWidth="1"/>
    <col min="5" max="5" width="11.5703125" bestFit="1" customWidth="1"/>
    <col min="6" max="6" width="11.7109375" bestFit="1" customWidth="1"/>
    <col min="7" max="7" width="12.85546875" bestFit="1" customWidth="1"/>
  </cols>
  <sheetData>
    <row r="1" spans="2:7" x14ac:dyDescent="0.25">
      <c r="B1" s="19" t="s">
        <v>51</v>
      </c>
      <c r="C1" s="19" t="s">
        <v>52</v>
      </c>
      <c r="D1" s="19" t="s">
        <v>53</v>
      </c>
      <c r="E1" s="19" t="s">
        <v>54</v>
      </c>
      <c r="F1" s="19" t="s">
        <v>55</v>
      </c>
      <c r="G1" s="19" t="s">
        <v>52</v>
      </c>
    </row>
    <row r="2" spans="2:7" x14ac:dyDescent="0.25">
      <c r="B2" s="19"/>
      <c r="C2" s="19" t="s">
        <v>76</v>
      </c>
      <c r="D2" s="19" t="s">
        <v>77</v>
      </c>
      <c r="E2" s="19" t="s">
        <v>77</v>
      </c>
      <c r="F2" s="19" t="s">
        <v>58</v>
      </c>
      <c r="G2" s="19" t="s">
        <v>78</v>
      </c>
    </row>
    <row r="3" spans="2:7" x14ac:dyDescent="0.25">
      <c r="B3" s="2" t="s">
        <v>60</v>
      </c>
      <c r="C3" s="20">
        <v>142449.93000000002</v>
      </c>
      <c r="D3" s="20">
        <v>0</v>
      </c>
      <c r="E3" s="20"/>
      <c r="F3" s="20"/>
      <c r="G3" s="20">
        <v>142449.93000000002</v>
      </c>
    </row>
    <row r="4" spans="2:7" x14ac:dyDescent="0.25">
      <c r="B4" s="2" t="s">
        <v>60</v>
      </c>
      <c r="C4" s="20">
        <v>25198.379999999997</v>
      </c>
      <c r="D4" s="20">
        <v>0</v>
      </c>
      <c r="E4" s="20">
        <v>-25198.38</v>
      </c>
      <c r="F4" s="20"/>
      <c r="G4" s="20">
        <v>-3.637978807091713E-12</v>
      </c>
    </row>
    <row r="5" spans="2:7" x14ac:dyDescent="0.25">
      <c r="B5" s="2" t="s">
        <v>60</v>
      </c>
      <c r="C5" s="20">
        <v>30534.820000000003</v>
      </c>
      <c r="D5" s="20">
        <v>0</v>
      </c>
      <c r="E5" s="20">
        <v>-30534.82</v>
      </c>
      <c r="F5" s="20"/>
      <c r="G5" s="20">
        <v>3.637978807091713E-12</v>
      </c>
    </row>
    <row r="6" spans="2:7" x14ac:dyDescent="0.25">
      <c r="B6" s="2" t="s">
        <v>60</v>
      </c>
      <c r="C6" s="20">
        <v>20000</v>
      </c>
      <c r="D6" s="20">
        <v>0</v>
      </c>
      <c r="E6" s="20">
        <v>-20000</v>
      </c>
      <c r="F6" s="20"/>
      <c r="G6" s="20">
        <v>0</v>
      </c>
    </row>
    <row r="7" spans="2:7" x14ac:dyDescent="0.25">
      <c r="B7" s="2" t="s">
        <v>60</v>
      </c>
      <c r="C7" s="20">
        <v>9174.84</v>
      </c>
      <c r="D7" s="20">
        <v>0</v>
      </c>
      <c r="E7" s="20">
        <v>-9174.84</v>
      </c>
      <c r="F7" s="20"/>
      <c r="G7" s="20">
        <v>0</v>
      </c>
    </row>
    <row r="8" spans="2:7" x14ac:dyDescent="0.25">
      <c r="B8" s="2" t="s">
        <v>61</v>
      </c>
      <c r="C8" s="20">
        <v>5102.93</v>
      </c>
      <c r="D8" s="20">
        <v>0</v>
      </c>
      <c r="E8" s="20"/>
      <c r="F8" s="20"/>
      <c r="G8" s="20">
        <v>5102.93</v>
      </c>
    </row>
    <row r="9" spans="2:7" x14ac:dyDescent="0.25">
      <c r="B9" s="2" t="s">
        <v>62</v>
      </c>
      <c r="C9" s="20">
        <v>24996</v>
      </c>
      <c r="D9" s="20">
        <v>0</v>
      </c>
      <c r="E9" s="20">
        <v>-24996</v>
      </c>
      <c r="F9" s="20"/>
      <c r="G9" s="20">
        <v>0</v>
      </c>
    </row>
    <row r="10" spans="2:7" x14ac:dyDescent="0.25">
      <c r="B10" s="2" t="s">
        <v>61</v>
      </c>
      <c r="C10" s="20">
        <v>15607</v>
      </c>
      <c r="D10" s="20">
        <v>0</v>
      </c>
      <c r="E10" s="20"/>
      <c r="F10" s="20"/>
      <c r="G10" s="20">
        <v>15607</v>
      </c>
    </row>
    <row r="11" spans="2:7" x14ac:dyDescent="0.25">
      <c r="B11" s="2" t="s">
        <v>61</v>
      </c>
      <c r="C11" s="20">
        <v>1242.79</v>
      </c>
      <c r="D11" s="20">
        <v>0</v>
      </c>
      <c r="E11" s="20">
        <v>-1242.79</v>
      </c>
      <c r="F11" s="20"/>
      <c r="G11" s="20">
        <v>0</v>
      </c>
    </row>
    <row r="12" spans="2:7" x14ac:dyDescent="0.25">
      <c r="B12" s="2" t="s">
        <v>63</v>
      </c>
      <c r="C12" s="20">
        <v>1668.32</v>
      </c>
      <c r="D12" s="20">
        <v>0</v>
      </c>
      <c r="E12" s="20"/>
      <c r="F12" s="20"/>
      <c r="G12" s="20">
        <v>1668.32</v>
      </c>
    </row>
    <row r="13" spans="2:7" x14ac:dyDescent="0.25">
      <c r="B13" s="2" t="s">
        <v>62</v>
      </c>
      <c r="C13" s="20">
        <v>766.69999999999982</v>
      </c>
      <c r="D13" s="20">
        <v>0</v>
      </c>
      <c r="E13" s="20">
        <v>-766.7</v>
      </c>
      <c r="F13" s="20"/>
      <c r="G13" s="20">
        <v>-2.2737367544323206E-13</v>
      </c>
    </row>
    <row r="14" spans="2:7" x14ac:dyDescent="0.25">
      <c r="B14" s="2" t="s">
        <v>62</v>
      </c>
      <c r="C14" s="20">
        <v>10425</v>
      </c>
      <c r="D14" s="20">
        <v>0</v>
      </c>
      <c r="E14" s="20"/>
      <c r="F14" s="20"/>
      <c r="G14" s="20">
        <v>10425</v>
      </c>
    </row>
    <row r="15" spans="2:7" x14ac:dyDescent="0.25">
      <c r="B15" s="2" t="s">
        <v>61</v>
      </c>
      <c r="C15" s="20">
        <v>22220</v>
      </c>
      <c r="D15" s="20">
        <v>0</v>
      </c>
      <c r="E15" s="20"/>
      <c r="F15" s="20"/>
      <c r="G15" s="20">
        <v>22220</v>
      </c>
    </row>
    <row r="16" spans="2:7" x14ac:dyDescent="0.25">
      <c r="B16" s="2" t="s">
        <v>61</v>
      </c>
      <c r="C16" s="20">
        <v>3040.29</v>
      </c>
      <c r="D16" s="20">
        <v>0</v>
      </c>
      <c r="E16" s="20"/>
      <c r="F16" s="20"/>
      <c r="G16" s="20">
        <v>3040.29</v>
      </c>
    </row>
    <row r="17" spans="2:7" x14ac:dyDescent="0.25">
      <c r="B17" s="2" t="s">
        <v>60</v>
      </c>
      <c r="C17" s="20">
        <v>12486.039999999999</v>
      </c>
      <c r="D17" s="20">
        <v>0</v>
      </c>
      <c r="E17" s="20"/>
      <c r="F17" s="20"/>
      <c r="G17" s="20">
        <v>12486.039999999999</v>
      </c>
    </row>
    <row r="18" spans="2:7" x14ac:dyDescent="0.25">
      <c r="B18" s="2" t="s">
        <v>62</v>
      </c>
      <c r="C18" s="20">
        <v>22801.21</v>
      </c>
      <c r="D18" s="20">
        <v>0</v>
      </c>
      <c r="E18" s="20">
        <v>-21535</v>
      </c>
      <c r="F18" s="20"/>
      <c r="G18" s="20">
        <v>1266.2099999999991</v>
      </c>
    </row>
    <row r="19" spans="2:7" x14ac:dyDescent="0.25">
      <c r="B19" s="2" t="s">
        <v>63</v>
      </c>
      <c r="C19" s="20">
        <v>5000</v>
      </c>
      <c r="D19" s="20">
        <v>0</v>
      </c>
      <c r="E19" s="20"/>
      <c r="F19" s="20"/>
      <c r="G19" s="20">
        <v>5000</v>
      </c>
    </row>
    <row r="20" spans="2:7" x14ac:dyDescent="0.25">
      <c r="B20" s="2" t="s">
        <v>60</v>
      </c>
      <c r="C20" s="20">
        <v>2803.4299999999994</v>
      </c>
      <c r="D20" s="20">
        <v>0</v>
      </c>
      <c r="E20" s="20"/>
      <c r="F20" s="20"/>
      <c r="G20" s="20">
        <v>2803.4299999999994</v>
      </c>
    </row>
    <row r="21" spans="2:7" x14ac:dyDescent="0.25">
      <c r="B21" s="2" t="s">
        <v>62</v>
      </c>
      <c r="C21" s="20">
        <v>20000</v>
      </c>
      <c r="D21" s="20">
        <v>0</v>
      </c>
      <c r="E21" s="20">
        <v>-19065.3</v>
      </c>
      <c r="F21" s="20"/>
      <c r="G21" s="20">
        <v>934.70000000000073</v>
      </c>
    </row>
    <row r="22" spans="2:7" x14ac:dyDescent="0.25">
      <c r="B22" s="2" t="s">
        <v>61</v>
      </c>
      <c r="C22" s="20">
        <v>22800</v>
      </c>
      <c r="D22" s="20">
        <v>0</v>
      </c>
      <c r="E22" s="20"/>
      <c r="F22" s="20"/>
      <c r="G22" s="20">
        <v>22800</v>
      </c>
    </row>
    <row r="23" spans="2:7" x14ac:dyDescent="0.25">
      <c r="B23" s="2" t="s">
        <v>60</v>
      </c>
      <c r="C23" s="20">
        <v>20000</v>
      </c>
      <c r="D23" s="20">
        <v>0</v>
      </c>
      <c r="E23" s="20">
        <v>-20000</v>
      </c>
      <c r="F23" s="20"/>
      <c r="G23" s="20">
        <v>0</v>
      </c>
    </row>
    <row r="24" spans="2:7" x14ac:dyDescent="0.25">
      <c r="B24" s="2" t="s">
        <v>60</v>
      </c>
      <c r="C24" s="20">
        <v>55.68</v>
      </c>
      <c r="D24" s="20">
        <v>-55.68</v>
      </c>
      <c r="E24" s="20"/>
      <c r="F24" s="20"/>
      <c r="G24" s="20">
        <v>0</v>
      </c>
    </row>
    <row r="25" spans="2:7" x14ac:dyDescent="0.25">
      <c r="B25" s="2" t="s">
        <v>61</v>
      </c>
      <c r="C25" s="20">
        <v>9750.16</v>
      </c>
      <c r="D25" s="20">
        <v>0</v>
      </c>
      <c r="E25" s="20"/>
      <c r="F25" s="20"/>
      <c r="G25" s="20">
        <v>9750.16</v>
      </c>
    </row>
    <row r="26" spans="2:7" x14ac:dyDescent="0.25">
      <c r="B26" s="2" t="s">
        <v>60</v>
      </c>
      <c r="C26" s="20">
        <v>100</v>
      </c>
      <c r="D26" s="20">
        <v>0</v>
      </c>
      <c r="E26" s="20"/>
      <c r="F26" s="20"/>
      <c r="G26" s="20">
        <v>100</v>
      </c>
    </row>
    <row r="27" spans="2:7" x14ac:dyDescent="0.25">
      <c r="B27" s="2" t="s">
        <v>60</v>
      </c>
      <c r="C27" s="20">
        <v>63121.100000000006</v>
      </c>
      <c r="D27" s="20">
        <v>0</v>
      </c>
      <c r="E27" s="20"/>
      <c r="F27" s="20"/>
      <c r="G27" s="20">
        <v>63121.100000000006</v>
      </c>
    </row>
    <row r="28" spans="2:7" x14ac:dyDescent="0.25">
      <c r="B28" s="2" t="s">
        <v>61</v>
      </c>
      <c r="C28" s="20">
        <v>8527.9199999999983</v>
      </c>
      <c r="D28" s="20">
        <v>0</v>
      </c>
      <c r="E28" s="20"/>
      <c r="F28" s="20"/>
      <c r="G28" s="20">
        <v>8527.9199999999983</v>
      </c>
    </row>
    <row r="29" spans="2:7" x14ac:dyDescent="0.25">
      <c r="B29" s="2" t="s">
        <v>61</v>
      </c>
      <c r="C29" s="20">
        <v>23128</v>
      </c>
      <c r="D29" s="20">
        <v>0</v>
      </c>
      <c r="E29" s="20"/>
      <c r="F29" s="20"/>
      <c r="G29" s="20">
        <v>23128</v>
      </c>
    </row>
    <row r="30" spans="2:7" x14ac:dyDescent="0.25">
      <c r="B30" s="2" t="s">
        <v>62</v>
      </c>
      <c r="C30" s="20">
        <v>1179.3600000000015</v>
      </c>
      <c r="D30" s="20">
        <v>0</v>
      </c>
      <c r="E30" s="20"/>
      <c r="F30" s="20"/>
      <c r="G30" s="20">
        <v>1179.3600000000015</v>
      </c>
    </row>
    <row r="31" spans="2:7" x14ac:dyDescent="0.25">
      <c r="B31" s="2" t="s">
        <v>61</v>
      </c>
      <c r="C31" s="20">
        <v>6000</v>
      </c>
      <c r="D31" s="20">
        <v>0</v>
      </c>
      <c r="E31" s="20">
        <v>-6000</v>
      </c>
      <c r="F31" s="20"/>
      <c r="G31" s="20">
        <v>0</v>
      </c>
    </row>
    <row r="32" spans="2:7" x14ac:dyDescent="0.25">
      <c r="B32" s="2" t="s">
        <v>60</v>
      </c>
      <c r="C32" s="20">
        <v>22041.750000000004</v>
      </c>
      <c r="D32" s="20">
        <v>0</v>
      </c>
      <c r="E32" s="20"/>
      <c r="F32" s="20"/>
      <c r="G32" s="20">
        <v>22041.750000000004</v>
      </c>
    </row>
    <row r="33" spans="2:7" x14ac:dyDescent="0.25">
      <c r="B33" s="2" t="s">
        <v>65</v>
      </c>
      <c r="C33" s="20">
        <v>28042.32</v>
      </c>
      <c r="D33" s="20">
        <v>0</v>
      </c>
      <c r="E33" s="20"/>
      <c r="F33" s="20"/>
      <c r="G33" s="20">
        <v>28042.32</v>
      </c>
    </row>
    <row r="34" spans="2:7" x14ac:dyDescent="0.25">
      <c r="B34" s="2" t="s">
        <v>60</v>
      </c>
      <c r="C34" s="20">
        <v>34713.319999999992</v>
      </c>
      <c r="D34" s="20">
        <v>0</v>
      </c>
      <c r="E34" s="20">
        <v>-24156.409999999996</v>
      </c>
      <c r="F34" s="20"/>
      <c r="G34" s="20">
        <v>10556.909999999996</v>
      </c>
    </row>
    <row r="35" spans="2:7" x14ac:dyDescent="0.25">
      <c r="B35" s="2" t="s">
        <v>66</v>
      </c>
      <c r="C35" s="20">
        <v>134</v>
      </c>
      <c r="D35" s="20">
        <v>0</v>
      </c>
      <c r="E35" s="20"/>
      <c r="F35" s="20"/>
      <c r="G35" s="20">
        <v>134</v>
      </c>
    </row>
    <row r="36" spans="2:7" x14ac:dyDescent="0.25">
      <c r="B36" s="2" t="s">
        <v>61</v>
      </c>
      <c r="C36" s="20">
        <v>11550</v>
      </c>
      <c r="D36" s="20">
        <v>0</v>
      </c>
      <c r="E36" s="20"/>
      <c r="F36" s="20"/>
      <c r="G36" s="20">
        <v>11550</v>
      </c>
    </row>
    <row r="37" spans="2:7" x14ac:dyDescent="0.25">
      <c r="B37" s="2" t="s">
        <v>67</v>
      </c>
      <c r="C37" s="20">
        <v>41962</v>
      </c>
      <c r="D37" s="20">
        <v>0</v>
      </c>
      <c r="E37" s="20"/>
      <c r="F37" s="20"/>
      <c r="G37" s="20">
        <v>41962</v>
      </c>
    </row>
    <row r="38" spans="2:7" x14ac:dyDescent="0.25">
      <c r="B38" s="2" t="s">
        <v>65</v>
      </c>
      <c r="C38" s="20">
        <v>38040</v>
      </c>
      <c r="D38" s="20">
        <v>0</v>
      </c>
      <c r="E38" s="20"/>
      <c r="F38" s="20"/>
      <c r="G38" s="20">
        <v>38040</v>
      </c>
    </row>
    <row r="39" spans="2:7" x14ac:dyDescent="0.25">
      <c r="B39" s="2" t="s">
        <v>60</v>
      </c>
      <c r="C39" s="20">
        <v>9984.0999999999985</v>
      </c>
      <c r="D39" s="20">
        <v>0</v>
      </c>
      <c r="E39" s="20"/>
      <c r="F39" s="20"/>
      <c r="G39" s="20">
        <v>9984.0999999999985</v>
      </c>
    </row>
    <row r="40" spans="2:7" x14ac:dyDescent="0.25">
      <c r="B40" s="2" t="s">
        <v>64</v>
      </c>
      <c r="C40" s="20">
        <v>7108</v>
      </c>
      <c r="D40" s="20">
        <v>0</v>
      </c>
      <c r="E40" s="20"/>
      <c r="F40" s="20"/>
      <c r="G40" s="20">
        <v>7108</v>
      </c>
    </row>
    <row r="41" spans="2:7" x14ac:dyDescent="0.25">
      <c r="B41" s="2" t="s">
        <v>60</v>
      </c>
      <c r="C41" s="20">
        <v>120.34999999999951</v>
      </c>
      <c r="D41" s="20">
        <v>0</v>
      </c>
      <c r="E41" s="20"/>
      <c r="F41" s="20"/>
      <c r="G41" s="20">
        <v>120.34999999999951</v>
      </c>
    </row>
    <row r="42" spans="2:7" x14ac:dyDescent="0.25">
      <c r="B42" s="2" t="s">
        <v>65</v>
      </c>
      <c r="C42" s="20">
        <v>2649.53</v>
      </c>
      <c r="D42" s="20">
        <v>0</v>
      </c>
      <c r="E42" s="20"/>
      <c r="F42" s="20"/>
      <c r="G42" s="20">
        <v>2649.53</v>
      </c>
    </row>
    <row r="43" spans="2:7" x14ac:dyDescent="0.25">
      <c r="B43" s="2" t="s">
        <v>64</v>
      </c>
      <c r="C43" s="20">
        <v>15897.2</v>
      </c>
      <c r="D43" s="20">
        <v>0</v>
      </c>
      <c r="E43" s="20"/>
      <c r="F43" s="20"/>
      <c r="G43" s="20">
        <v>15897.2</v>
      </c>
    </row>
    <row r="44" spans="2:7" x14ac:dyDescent="0.25">
      <c r="B44" s="2" t="s">
        <v>65</v>
      </c>
      <c r="C44" s="20">
        <v>37093.46</v>
      </c>
      <c r="D44" s="20">
        <v>0</v>
      </c>
      <c r="E44" s="20"/>
      <c r="F44" s="20"/>
      <c r="G44" s="20">
        <v>37093.46</v>
      </c>
    </row>
    <row r="45" spans="2:7" x14ac:dyDescent="0.25">
      <c r="B45" s="2" t="s">
        <v>65</v>
      </c>
      <c r="C45" s="20">
        <v>2649.53</v>
      </c>
      <c r="D45" s="20">
        <v>0</v>
      </c>
      <c r="E45" s="20"/>
      <c r="F45" s="20"/>
      <c r="G45" s="20">
        <v>2649.53</v>
      </c>
    </row>
    <row r="46" spans="2:7" x14ac:dyDescent="0.25">
      <c r="B46" s="2" t="s">
        <v>60</v>
      </c>
      <c r="C46" s="20">
        <v>2259.2199999999993</v>
      </c>
      <c r="D46" s="20">
        <v>0</v>
      </c>
      <c r="E46" s="20"/>
      <c r="F46" s="20"/>
      <c r="G46" s="20">
        <v>2259.2199999999993</v>
      </c>
    </row>
    <row r="47" spans="2:7" x14ac:dyDescent="0.25">
      <c r="B47" s="2" t="s">
        <v>61</v>
      </c>
      <c r="C47" s="20">
        <v>7849.68</v>
      </c>
      <c r="D47" s="20">
        <v>0</v>
      </c>
      <c r="E47" s="20"/>
      <c r="F47" s="20"/>
      <c r="G47" s="20">
        <v>7849.68</v>
      </c>
    </row>
    <row r="48" spans="2:7" x14ac:dyDescent="0.25">
      <c r="B48" s="2" t="s">
        <v>61</v>
      </c>
      <c r="C48" s="20">
        <v>4823.08</v>
      </c>
      <c r="D48" s="20">
        <v>0</v>
      </c>
      <c r="E48" s="20"/>
      <c r="F48" s="20"/>
      <c r="G48" s="20">
        <v>4823.08</v>
      </c>
    </row>
    <row r="49" spans="2:7" x14ac:dyDescent="0.25">
      <c r="B49" s="2" t="s">
        <v>60</v>
      </c>
      <c r="C49" s="20">
        <v>13561.52</v>
      </c>
      <c r="D49" s="20">
        <v>0</v>
      </c>
      <c r="E49" s="20"/>
      <c r="F49" s="20"/>
      <c r="G49" s="20">
        <v>13561.52</v>
      </c>
    </row>
    <row r="50" spans="2:7" x14ac:dyDescent="0.25">
      <c r="B50" s="2" t="s">
        <v>61</v>
      </c>
      <c r="C50" s="20">
        <v>22666.03</v>
      </c>
      <c r="D50" s="20">
        <v>0</v>
      </c>
      <c r="E50" s="20"/>
      <c r="F50" s="20"/>
      <c r="G50" s="20">
        <v>22666.03</v>
      </c>
    </row>
    <row r="51" spans="2:7" x14ac:dyDescent="0.25">
      <c r="B51" s="2" t="s">
        <v>61</v>
      </c>
      <c r="C51" s="20">
        <v>5147</v>
      </c>
      <c r="D51" s="20">
        <v>0</v>
      </c>
      <c r="E51" s="20">
        <v>-5147</v>
      </c>
      <c r="F51" s="20"/>
      <c r="G51" s="20">
        <v>0</v>
      </c>
    </row>
    <row r="52" spans="2:7" x14ac:dyDescent="0.25">
      <c r="B52" s="2" t="s">
        <v>61</v>
      </c>
      <c r="C52" s="20">
        <v>19826.71</v>
      </c>
      <c r="D52" s="20">
        <v>0</v>
      </c>
      <c r="E52" s="20">
        <v>-19826.71</v>
      </c>
      <c r="F52" s="20"/>
      <c r="G52" s="20">
        <v>0</v>
      </c>
    </row>
    <row r="53" spans="2:7" x14ac:dyDescent="0.25">
      <c r="B53" s="2" t="s">
        <v>60</v>
      </c>
      <c r="C53" s="20">
        <v>68075.25</v>
      </c>
      <c r="D53" s="20">
        <v>0</v>
      </c>
      <c r="E53" s="20">
        <v>-48230.07</v>
      </c>
      <c r="F53" s="20"/>
      <c r="G53" s="20">
        <v>19845.18</v>
      </c>
    </row>
    <row r="54" spans="2:7" x14ac:dyDescent="0.25">
      <c r="B54" s="2" t="s">
        <v>60</v>
      </c>
      <c r="C54" s="20">
        <v>966.19999999999982</v>
      </c>
      <c r="D54" s="20">
        <v>0</v>
      </c>
      <c r="E54" s="20"/>
      <c r="F54" s="20"/>
      <c r="G54" s="20">
        <v>966.19999999999982</v>
      </c>
    </row>
    <row r="55" spans="2:7" x14ac:dyDescent="0.25">
      <c r="B55" s="2" t="s">
        <v>60</v>
      </c>
      <c r="C55" s="20">
        <v>1800.0299999999993</v>
      </c>
      <c r="D55" s="20">
        <v>0</v>
      </c>
      <c r="E55" s="20"/>
      <c r="F55" s="20"/>
      <c r="G55" s="20">
        <v>1800.0299999999993</v>
      </c>
    </row>
    <row r="56" spans="2:7" x14ac:dyDescent="0.25">
      <c r="B56" s="2" t="s">
        <v>65</v>
      </c>
      <c r="C56" s="20">
        <v>36045.22</v>
      </c>
      <c r="D56" s="20">
        <v>0</v>
      </c>
      <c r="E56" s="20"/>
      <c r="F56" s="20"/>
      <c r="G56" s="20">
        <v>36045.22</v>
      </c>
    </row>
    <row r="57" spans="2:7" x14ac:dyDescent="0.25">
      <c r="B57" s="2" t="s">
        <v>61</v>
      </c>
      <c r="C57" s="20">
        <v>22883.85</v>
      </c>
      <c r="D57" s="20">
        <v>0</v>
      </c>
      <c r="E57" s="20"/>
      <c r="F57" s="20"/>
      <c r="G57" s="20">
        <v>22883.85</v>
      </c>
    </row>
    <row r="58" spans="2:7" x14ac:dyDescent="0.25">
      <c r="B58" s="2" t="s">
        <v>61</v>
      </c>
      <c r="C58" s="20">
        <v>37153.29</v>
      </c>
      <c r="D58" s="20">
        <v>0</v>
      </c>
      <c r="E58" s="20"/>
      <c r="F58" s="20"/>
      <c r="G58" s="20">
        <v>37153.29</v>
      </c>
    </row>
    <row r="59" spans="2:7" x14ac:dyDescent="0.25">
      <c r="B59" s="2" t="s">
        <v>61</v>
      </c>
      <c r="C59" s="20">
        <v>12455.43</v>
      </c>
      <c r="D59" s="20">
        <v>0</v>
      </c>
      <c r="E59" s="20"/>
      <c r="F59" s="20"/>
      <c r="G59" s="20">
        <v>12455.43</v>
      </c>
    </row>
    <row r="60" spans="2:7" x14ac:dyDescent="0.25">
      <c r="B60" s="2" t="s">
        <v>61</v>
      </c>
      <c r="C60" s="20">
        <v>191.51000000000204</v>
      </c>
      <c r="D60" s="20">
        <v>0</v>
      </c>
      <c r="E60" s="20"/>
      <c r="F60" s="20"/>
      <c r="G60" s="20">
        <v>191.51000000000204</v>
      </c>
    </row>
    <row r="61" spans="2:7" x14ac:dyDescent="0.25">
      <c r="B61" s="2" t="s">
        <v>61</v>
      </c>
      <c r="C61" s="20">
        <v>6774.03</v>
      </c>
      <c r="D61" s="20">
        <v>0</v>
      </c>
      <c r="E61" s="20"/>
      <c r="F61" s="20"/>
      <c r="G61" s="20">
        <v>6774.03</v>
      </c>
    </row>
    <row r="62" spans="2:7" x14ac:dyDescent="0.25">
      <c r="B62" s="2" t="s">
        <v>61</v>
      </c>
      <c r="C62" s="20">
        <v>21345.22</v>
      </c>
      <c r="D62" s="20">
        <v>0</v>
      </c>
      <c r="E62" s="20"/>
      <c r="F62" s="20"/>
      <c r="G62" s="20">
        <v>21345.22</v>
      </c>
    </row>
    <row r="63" spans="2:7" x14ac:dyDescent="0.25">
      <c r="B63" s="2" t="s">
        <v>61</v>
      </c>
      <c r="C63" s="20">
        <v>16402.150000000001</v>
      </c>
      <c r="D63" s="20">
        <v>0</v>
      </c>
      <c r="E63" s="20">
        <v>-16402.150000000001</v>
      </c>
      <c r="F63" s="20"/>
      <c r="G63" s="20">
        <v>0</v>
      </c>
    </row>
    <row r="64" spans="2:7" x14ac:dyDescent="0.25">
      <c r="B64" s="2" t="s">
        <v>61</v>
      </c>
      <c r="C64" s="20">
        <v>58190.33</v>
      </c>
      <c r="D64" s="20">
        <v>0</v>
      </c>
      <c r="E64" s="20">
        <v>-58190.33</v>
      </c>
      <c r="F64" s="20"/>
      <c r="G64" s="20">
        <v>0</v>
      </c>
    </row>
    <row r="65" spans="2:7" x14ac:dyDescent="0.25">
      <c r="B65" s="2" t="s">
        <v>61</v>
      </c>
      <c r="C65" s="20">
        <v>648.45000000000073</v>
      </c>
      <c r="D65" s="20">
        <v>0</v>
      </c>
      <c r="E65" s="20"/>
      <c r="F65" s="20"/>
      <c r="G65" s="20">
        <v>648.45000000000073</v>
      </c>
    </row>
    <row r="66" spans="2:7" x14ac:dyDescent="0.25">
      <c r="B66" s="2" t="s">
        <v>61</v>
      </c>
      <c r="C66" s="20">
        <v>11308.07</v>
      </c>
      <c r="D66" s="20">
        <v>0</v>
      </c>
      <c r="E66" s="20"/>
      <c r="F66" s="20"/>
      <c r="G66" s="20">
        <v>11308.07</v>
      </c>
    </row>
    <row r="67" spans="2:7" x14ac:dyDescent="0.25">
      <c r="B67" s="2" t="s">
        <v>64</v>
      </c>
      <c r="C67" s="20">
        <v>5738.69</v>
      </c>
      <c r="D67" s="20">
        <v>0</v>
      </c>
      <c r="E67" s="20"/>
      <c r="F67" s="20"/>
      <c r="G67" s="20">
        <v>5738.69</v>
      </c>
    </row>
    <row r="68" spans="2:7" x14ac:dyDescent="0.25">
      <c r="B68" s="2" t="s">
        <v>64</v>
      </c>
      <c r="C68" s="20">
        <v>580.91</v>
      </c>
      <c r="D68" s="20">
        <v>0</v>
      </c>
      <c r="E68" s="20"/>
      <c r="F68" s="20"/>
      <c r="G68" s="20">
        <v>580.91</v>
      </c>
    </row>
    <row r="69" spans="2:7" x14ac:dyDescent="0.25">
      <c r="B69" s="2" t="s">
        <v>60</v>
      </c>
      <c r="C69" s="20">
        <v>2881</v>
      </c>
      <c r="D69" s="20">
        <v>0</v>
      </c>
      <c r="E69" s="20"/>
      <c r="F69" s="20"/>
      <c r="G69" s="20">
        <v>2881</v>
      </c>
    </row>
    <row r="70" spans="2:7" x14ac:dyDescent="0.25">
      <c r="B70" s="2" t="s">
        <v>64</v>
      </c>
      <c r="C70" s="20">
        <v>35000</v>
      </c>
      <c r="D70" s="20">
        <v>0</v>
      </c>
      <c r="E70" s="20"/>
      <c r="F70" s="20"/>
      <c r="G70" s="20">
        <v>35000</v>
      </c>
    </row>
    <row r="71" spans="2:7" x14ac:dyDescent="0.25">
      <c r="B71" s="2" t="s">
        <v>60</v>
      </c>
      <c r="C71" s="20">
        <v>16727.759999999998</v>
      </c>
      <c r="D71" s="20">
        <v>55.68</v>
      </c>
      <c r="E71" s="20"/>
      <c r="F71" s="20"/>
      <c r="G71" s="20">
        <v>16783.439999999999</v>
      </c>
    </row>
    <row r="72" spans="2:7" x14ac:dyDescent="0.25">
      <c r="B72" s="2" t="s">
        <v>61</v>
      </c>
      <c r="C72" s="20">
        <v>18313.079999999998</v>
      </c>
      <c r="D72" s="20">
        <v>0</v>
      </c>
      <c r="E72" s="20"/>
      <c r="F72" s="20"/>
      <c r="G72" s="20">
        <v>18313.079999999998</v>
      </c>
    </row>
    <row r="73" spans="2:7" x14ac:dyDescent="0.25">
      <c r="B73" s="2" t="s">
        <v>64</v>
      </c>
      <c r="C73" s="20">
        <v>25078.93</v>
      </c>
      <c r="D73" s="20">
        <v>0</v>
      </c>
      <c r="E73" s="20"/>
      <c r="F73" s="20"/>
      <c r="G73" s="20">
        <v>25078.93</v>
      </c>
    </row>
    <row r="74" spans="2:7" x14ac:dyDescent="0.25">
      <c r="B74" s="2" t="s">
        <v>64</v>
      </c>
      <c r="C74" s="20">
        <v>25078.93</v>
      </c>
      <c r="D74" s="20">
        <v>0</v>
      </c>
      <c r="E74" s="20"/>
      <c r="F74" s="20"/>
      <c r="G74" s="20">
        <v>25078.93</v>
      </c>
    </row>
    <row r="75" spans="2:7" x14ac:dyDescent="0.25">
      <c r="B75" s="2" t="s">
        <v>61</v>
      </c>
      <c r="C75" s="20">
        <v>55993.34</v>
      </c>
      <c r="D75" s="20">
        <v>0</v>
      </c>
      <c r="E75" s="20"/>
      <c r="F75" s="20"/>
      <c r="G75" s="20">
        <v>55993.34</v>
      </c>
    </row>
    <row r="76" spans="2:7" x14ac:dyDescent="0.25">
      <c r="B76" s="2" t="s">
        <v>61</v>
      </c>
      <c r="C76" s="20">
        <v>23182.46</v>
      </c>
      <c r="D76" s="20">
        <v>0</v>
      </c>
      <c r="E76" s="20">
        <v>-21632.28</v>
      </c>
      <c r="F76" s="20"/>
      <c r="G76" s="20">
        <v>1550.1800000000003</v>
      </c>
    </row>
    <row r="77" spans="2:7" x14ac:dyDescent="0.25">
      <c r="B77" s="2" t="s">
        <v>61</v>
      </c>
      <c r="C77" s="20">
        <v>5445</v>
      </c>
      <c r="D77" s="20">
        <v>0</v>
      </c>
      <c r="E77" s="20"/>
      <c r="F77" s="20"/>
      <c r="G77" s="20">
        <v>5445</v>
      </c>
    </row>
    <row r="78" spans="2:7" x14ac:dyDescent="0.25">
      <c r="B78" s="2" t="s">
        <v>61</v>
      </c>
      <c r="C78" s="20">
        <v>18180</v>
      </c>
      <c r="D78" s="20">
        <v>0</v>
      </c>
      <c r="E78" s="20">
        <v>-16796.98</v>
      </c>
      <c r="F78" s="20"/>
      <c r="G78" s="20">
        <v>1383.0200000000004</v>
      </c>
    </row>
    <row r="79" spans="2:7" x14ac:dyDescent="0.25">
      <c r="B79" s="2" t="s">
        <v>61</v>
      </c>
      <c r="C79" s="20">
        <v>10071.209999999999</v>
      </c>
      <c r="D79" s="20">
        <v>0</v>
      </c>
      <c r="E79" s="20">
        <v>-10071.209999999999</v>
      </c>
      <c r="F79" s="20"/>
      <c r="G79" s="20">
        <v>0</v>
      </c>
    </row>
    <row r="80" spans="2:7" x14ac:dyDescent="0.25">
      <c r="B80" s="2" t="s">
        <v>61</v>
      </c>
      <c r="C80" s="20">
        <v>24934.2</v>
      </c>
      <c r="D80" s="20">
        <v>0</v>
      </c>
      <c r="E80" s="20"/>
      <c r="F80" s="20"/>
      <c r="G80" s="20">
        <v>24934.2</v>
      </c>
    </row>
    <row r="81" spans="2:7" x14ac:dyDescent="0.25">
      <c r="B81" s="2" t="s">
        <v>61</v>
      </c>
      <c r="C81" s="20">
        <v>26321.06</v>
      </c>
      <c r="D81" s="20">
        <v>0</v>
      </c>
      <c r="E81" s="20">
        <v>-26321.06</v>
      </c>
      <c r="F81" s="20"/>
      <c r="G81" s="20">
        <v>0</v>
      </c>
    </row>
    <row r="82" spans="2:7" x14ac:dyDescent="0.25">
      <c r="B82" s="2" t="s">
        <v>61</v>
      </c>
      <c r="C82" s="20">
        <v>20140.98</v>
      </c>
      <c r="D82" s="20">
        <v>0</v>
      </c>
      <c r="E82" s="20"/>
      <c r="F82" s="20"/>
      <c r="G82" s="20">
        <v>20140.98</v>
      </c>
    </row>
    <row r="83" spans="2:7" x14ac:dyDescent="0.25">
      <c r="B83" s="2" t="s">
        <v>61</v>
      </c>
      <c r="C83" s="20">
        <v>30269.38</v>
      </c>
      <c r="D83" s="20">
        <v>0</v>
      </c>
      <c r="E83" s="20"/>
      <c r="F83" s="20"/>
      <c r="G83" s="20">
        <v>30269.38</v>
      </c>
    </row>
    <row r="84" spans="2:7" x14ac:dyDescent="0.25">
      <c r="B84" s="2" t="s">
        <v>61</v>
      </c>
      <c r="C84" s="20">
        <v>25060.639999999999</v>
      </c>
      <c r="D84" s="20">
        <v>0</v>
      </c>
      <c r="E84" s="20">
        <v>-25060.639999999999</v>
      </c>
      <c r="F84" s="20"/>
      <c r="G84" s="20">
        <v>0</v>
      </c>
    </row>
    <row r="85" spans="2:7" x14ac:dyDescent="0.25">
      <c r="B85" s="2" t="s">
        <v>61</v>
      </c>
      <c r="C85" s="20">
        <v>19014.580000000002</v>
      </c>
      <c r="D85" s="20">
        <v>0</v>
      </c>
      <c r="E85" s="20"/>
      <c r="F85" s="20"/>
      <c r="G85" s="20">
        <v>19014.580000000002</v>
      </c>
    </row>
    <row r="86" spans="2:7" x14ac:dyDescent="0.25">
      <c r="B86" s="2" t="s">
        <v>61</v>
      </c>
      <c r="C86" s="20">
        <v>287770.21999999997</v>
      </c>
      <c r="D86" s="20">
        <v>0</v>
      </c>
      <c r="E86" s="20">
        <v>-287770.21999999997</v>
      </c>
      <c r="F86" s="20"/>
      <c r="G86" s="20">
        <v>0</v>
      </c>
    </row>
    <row r="87" spans="2:7" x14ac:dyDescent="0.25">
      <c r="B87" s="2" t="s">
        <v>64</v>
      </c>
      <c r="C87" s="20">
        <v>50175.03</v>
      </c>
      <c r="D87" s="20">
        <v>0</v>
      </c>
      <c r="E87" s="20"/>
      <c r="F87" s="20"/>
      <c r="G87" s="20">
        <v>50175.03</v>
      </c>
    </row>
    <row r="88" spans="2:7" x14ac:dyDescent="0.25">
      <c r="B88" s="2" t="s">
        <v>61</v>
      </c>
      <c r="C88" s="20">
        <v>20140.98</v>
      </c>
      <c r="D88" s="20">
        <v>0</v>
      </c>
      <c r="E88" s="20"/>
      <c r="F88" s="20"/>
      <c r="G88" s="20">
        <v>20140.98</v>
      </c>
    </row>
    <row r="89" spans="2:7" x14ac:dyDescent="0.25">
      <c r="B89" s="2" t="s">
        <v>64</v>
      </c>
      <c r="C89" s="20">
        <v>10376.75</v>
      </c>
      <c r="D89" s="20">
        <v>0</v>
      </c>
      <c r="E89" s="20">
        <v>-10376.75</v>
      </c>
      <c r="F89" s="20"/>
      <c r="G89" s="20">
        <v>0</v>
      </c>
    </row>
    <row r="90" spans="2:7" x14ac:dyDescent="0.25">
      <c r="B90" s="2" t="s">
        <v>64</v>
      </c>
      <c r="C90" s="20">
        <v>20753.509999999998</v>
      </c>
      <c r="D90" s="20">
        <v>0</v>
      </c>
      <c r="E90" s="20"/>
      <c r="F90" s="20"/>
      <c r="G90" s="20">
        <v>20753.509999999998</v>
      </c>
    </row>
    <row r="91" spans="2:7" x14ac:dyDescent="0.25">
      <c r="B91" s="2" t="s">
        <v>64</v>
      </c>
      <c r="C91" s="20">
        <v>9345.51</v>
      </c>
      <c r="D91" s="20">
        <v>0</v>
      </c>
      <c r="E91" s="20"/>
      <c r="F91" s="20"/>
      <c r="G91" s="20">
        <v>9345.51</v>
      </c>
    </row>
    <row r="92" spans="2:7" x14ac:dyDescent="0.25">
      <c r="B92" s="2" t="s">
        <v>64</v>
      </c>
      <c r="C92" s="20">
        <v>25312.87</v>
      </c>
      <c r="D92" s="20">
        <v>0</v>
      </c>
      <c r="E92" s="20"/>
      <c r="F92" s="20"/>
      <c r="G92" s="20">
        <v>25312.87</v>
      </c>
    </row>
    <row r="93" spans="2:7" x14ac:dyDescent="0.25">
      <c r="B93" s="2" t="s">
        <v>64</v>
      </c>
      <c r="C93" s="20">
        <v>35145.67</v>
      </c>
      <c r="D93" s="20">
        <v>0</v>
      </c>
      <c r="E93" s="20"/>
      <c r="F93" s="20"/>
      <c r="G93" s="20">
        <v>35145.67</v>
      </c>
    </row>
    <row r="94" spans="2:7" x14ac:dyDescent="0.25">
      <c r="B94" s="2" t="s">
        <v>64</v>
      </c>
      <c r="C94" s="20">
        <v>11370.65</v>
      </c>
      <c r="D94" s="20">
        <v>0</v>
      </c>
      <c r="E94" s="20">
        <v>-11370.65</v>
      </c>
      <c r="F94" s="20"/>
      <c r="G94" s="20">
        <v>0</v>
      </c>
    </row>
    <row r="95" spans="2:7" x14ac:dyDescent="0.25">
      <c r="B95" s="2" t="s">
        <v>61</v>
      </c>
      <c r="C95" s="20">
        <v>19541.919999999998</v>
      </c>
      <c r="D95" s="20">
        <v>0</v>
      </c>
      <c r="E95" s="20"/>
      <c r="F95" s="20"/>
      <c r="G95" s="20">
        <v>19541.919999999998</v>
      </c>
    </row>
    <row r="96" spans="2:7" x14ac:dyDescent="0.25">
      <c r="B96" s="2" t="s">
        <v>61</v>
      </c>
      <c r="C96" s="20">
        <v>15506.79</v>
      </c>
      <c r="D96" s="20">
        <v>0</v>
      </c>
      <c r="E96" s="20">
        <v>-15506.79</v>
      </c>
      <c r="F96" s="20"/>
      <c r="G96" s="20">
        <v>0</v>
      </c>
    </row>
    <row r="97" spans="2:7" x14ac:dyDescent="0.25">
      <c r="B97" s="2" t="s">
        <v>61</v>
      </c>
      <c r="C97" s="20">
        <v>19028.79</v>
      </c>
      <c r="D97" s="20">
        <v>0</v>
      </c>
      <c r="E97" s="20">
        <v>-19028.79</v>
      </c>
      <c r="F97" s="20"/>
      <c r="G97" s="20">
        <v>0</v>
      </c>
    </row>
    <row r="98" spans="2:7" x14ac:dyDescent="0.25">
      <c r="B98" s="2" t="s">
        <v>61</v>
      </c>
      <c r="C98" s="20">
        <v>10604.26</v>
      </c>
      <c r="D98" s="20">
        <v>0</v>
      </c>
      <c r="E98" s="20">
        <v>-10604.26</v>
      </c>
      <c r="F98" s="20"/>
      <c r="G98" s="20">
        <v>0</v>
      </c>
    </row>
    <row r="99" spans="2:7" x14ac:dyDescent="0.25">
      <c r="B99" s="2" t="s">
        <v>61</v>
      </c>
      <c r="C99" s="20">
        <v>36701.519999999997</v>
      </c>
      <c r="D99" s="20">
        <v>0</v>
      </c>
      <c r="E99" s="20">
        <v>-36701.519999999997</v>
      </c>
      <c r="F99" s="20"/>
      <c r="G99" s="20">
        <v>0</v>
      </c>
    </row>
    <row r="100" spans="2:7" x14ac:dyDescent="0.25">
      <c r="B100" s="2" t="s">
        <v>61</v>
      </c>
      <c r="C100" s="20">
        <v>86844.78</v>
      </c>
      <c r="D100" s="20">
        <v>0</v>
      </c>
      <c r="E100" s="20"/>
      <c r="F100" s="20"/>
      <c r="G100" s="20">
        <v>86844.78</v>
      </c>
    </row>
    <row r="101" spans="2:7" x14ac:dyDescent="0.25">
      <c r="B101" s="2" t="s">
        <v>61</v>
      </c>
      <c r="C101" s="20">
        <v>29950.94</v>
      </c>
      <c r="D101" s="20">
        <v>0</v>
      </c>
      <c r="E101" s="20">
        <v>-15620</v>
      </c>
      <c r="F101" s="20"/>
      <c r="G101" s="20">
        <v>14330.939999999999</v>
      </c>
    </row>
    <row r="102" spans="2:7" x14ac:dyDescent="0.25">
      <c r="B102" s="2" t="s">
        <v>61</v>
      </c>
      <c r="C102" s="20">
        <v>105264.95</v>
      </c>
      <c r="D102" s="20">
        <v>0</v>
      </c>
      <c r="E102" s="20">
        <v>-105264.95</v>
      </c>
      <c r="F102" s="20"/>
      <c r="G102" s="20">
        <v>0</v>
      </c>
    </row>
    <row r="103" spans="2:7" x14ac:dyDescent="0.25">
      <c r="B103" s="2" t="s">
        <v>61</v>
      </c>
      <c r="C103" s="20">
        <v>13244.92</v>
      </c>
      <c r="D103" s="20">
        <v>0</v>
      </c>
      <c r="E103" s="20"/>
      <c r="F103" s="20"/>
      <c r="G103" s="20">
        <v>13244.92</v>
      </c>
    </row>
    <row r="104" spans="2:7" x14ac:dyDescent="0.25">
      <c r="B104" s="2" t="s">
        <v>62</v>
      </c>
      <c r="C104" s="20">
        <v>4500</v>
      </c>
      <c r="D104" s="20">
        <v>0</v>
      </c>
      <c r="E104" s="20"/>
      <c r="F104" s="20"/>
      <c r="G104" s="20">
        <v>4500</v>
      </c>
    </row>
    <row r="105" spans="2:7" x14ac:dyDescent="0.25">
      <c r="B105" s="2" t="s">
        <v>64</v>
      </c>
      <c r="C105" s="20">
        <v>0</v>
      </c>
      <c r="D105" s="20">
        <v>211859.12</v>
      </c>
      <c r="E105" s="20"/>
      <c r="F105" s="20"/>
      <c r="G105" s="20">
        <v>211859.12</v>
      </c>
    </row>
    <row r="106" spans="2:7" x14ac:dyDescent="0.25">
      <c r="B106" s="2" t="s">
        <v>61</v>
      </c>
      <c r="C106" s="20">
        <v>0</v>
      </c>
      <c r="D106" s="20">
        <v>15371.21</v>
      </c>
      <c r="E106" s="20"/>
      <c r="F106" s="20"/>
      <c r="G106" s="20">
        <v>15371.21</v>
      </c>
    </row>
    <row r="107" spans="2:7" x14ac:dyDescent="0.25">
      <c r="B107" s="2" t="s">
        <v>62</v>
      </c>
      <c r="C107" s="20">
        <v>0</v>
      </c>
      <c r="D107" s="20">
        <v>6000</v>
      </c>
      <c r="E107" s="20"/>
      <c r="F107" s="20"/>
      <c r="G107" s="20">
        <v>6000</v>
      </c>
    </row>
    <row r="108" spans="2:7" x14ac:dyDescent="0.25">
      <c r="B108" s="2" t="s">
        <v>60</v>
      </c>
      <c r="C108" s="20">
        <v>0</v>
      </c>
      <c r="D108" s="20">
        <v>83903.21</v>
      </c>
      <c r="E108" s="20"/>
      <c r="F108" s="20"/>
      <c r="G108" s="20">
        <v>83903.21</v>
      </c>
    </row>
    <row r="109" spans="2:7" x14ac:dyDescent="0.25">
      <c r="B109" s="2" t="s">
        <v>61</v>
      </c>
      <c r="C109" s="20">
        <v>0</v>
      </c>
      <c r="D109" s="20">
        <v>30032.080000000002</v>
      </c>
      <c r="E109" s="20"/>
      <c r="F109" s="20"/>
      <c r="G109" s="20">
        <v>30032.080000000002</v>
      </c>
    </row>
    <row r="110" spans="2:7" x14ac:dyDescent="0.25">
      <c r="B110" s="2" t="s">
        <v>61</v>
      </c>
      <c r="C110" s="20">
        <v>0</v>
      </c>
      <c r="D110" s="20">
        <v>1950</v>
      </c>
      <c r="E110" s="20"/>
      <c r="F110" s="20"/>
      <c r="G110" s="20">
        <v>1950</v>
      </c>
    </row>
    <row r="111" spans="2:7" x14ac:dyDescent="0.25">
      <c r="B111" s="2" t="s">
        <v>61</v>
      </c>
      <c r="C111" s="20">
        <v>0</v>
      </c>
      <c r="D111" s="20">
        <v>25410.68</v>
      </c>
      <c r="E111" s="20"/>
      <c r="F111" s="20"/>
      <c r="G111" s="20">
        <v>25410.68</v>
      </c>
    </row>
    <row r="112" spans="2:7" x14ac:dyDescent="0.25">
      <c r="B112" s="2" t="s">
        <v>62</v>
      </c>
      <c r="C112" s="20">
        <v>0</v>
      </c>
      <c r="D112" s="20">
        <v>4000</v>
      </c>
      <c r="E112" s="20"/>
      <c r="F112" s="20"/>
      <c r="G112" s="20">
        <v>4000</v>
      </c>
    </row>
    <row r="113" spans="2:7" x14ac:dyDescent="0.25">
      <c r="B113" s="2" t="s">
        <v>67</v>
      </c>
      <c r="C113" s="20">
        <v>-50</v>
      </c>
      <c r="D113" s="20">
        <v>0</v>
      </c>
      <c r="E113" s="20"/>
      <c r="F113" s="20"/>
      <c r="G113" s="20">
        <v>-50</v>
      </c>
    </row>
    <row r="114" spans="2:7" x14ac:dyDescent="0.25">
      <c r="B114" s="2" t="s">
        <v>67</v>
      </c>
      <c r="C114" s="20">
        <v>-19381.650000000001</v>
      </c>
      <c r="D114" s="20">
        <v>0</v>
      </c>
      <c r="E114" s="20"/>
      <c r="F114" s="20">
        <v>19381.650000000001</v>
      </c>
      <c r="G114" s="20">
        <v>0</v>
      </c>
    </row>
    <row r="115" spans="2:7" x14ac:dyDescent="0.25">
      <c r="B115" s="2" t="s">
        <v>67</v>
      </c>
      <c r="C115" s="20">
        <v>-259009.27</v>
      </c>
      <c r="D115" s="20">
        <v>0</v>
      </c>
      <c r="E115" s="20"/>
      <c r="F115" s="20">
        <v>259009.27</v>
      </c>
      <c r="G115" s="20">
        <v>0</v>
      </c>
    </row>
    <row r="116" spans="2:7" x14ac:dyDescent="0.25">
      <c r="B116" s="2" t="s">
        <v>67</v>
      </c>
      <c r="C116" s="20">
        <v>-494044.03</v>
      </c>
      <c r="D116" s="20">
        <v>0</v>
      </c>
      <c r="E116" s="20"/>
      <c r="F116" s="20">
        <v>494044.03</v>
      </c>
      <c r="G116" s="20">
        <v>0</v>
      </c>
    </row>
    <row r="117" spans="2:7" x14ac:dyDescent="0.25">
      <c r="B117" s="2" t="s">
        <v>67</v>
      </c>
      <c r="C117" s="20">
        <v>-5000</v>
      </c>
      <c r="D117" s="20">
        <v>0</v>
      </c>
      <c r="E117" s="20"/>
      <c r="F117" s="20"/>
      <c r="G117" s="20">
        <v>-5000</v>
      </c>
    </row>
    <row r="118" spans="2:7" x14ac:dyDescent="0.25">
      <c r="B118" s="2" t="s">
        <v>67</v>
      </c>
      <c r="C118" s="20">
        <v>-25945.919999999998</v>
      </c>
      <c r="D118" s="20">
        <v>0</v>
      </c>
      <c r="E118" s="20"/>
      <c r="F118" s="20">
        <v>25945.919999999998</v>
      </c>
      <c r="G118" s="20">
        <v>0</v>
      </c>
    </row>
    <row r="119" spans="2:7" x14ac:dyDescent="0.25">
      <c r="B119" s="2" t="s">
        <v>67</v>
      </c>
      <c r="C119" s="20">
        <v>-26683.65</v>
      </c>
      <c r="D119" s="20">
        <v>0</v>
      </c>
      <c r="E119" s="20"/>
      <c r="F119" s="20"/>
      <c r="G119" s="20">
        <v>-26683.65</v>
      </c>
    </row>
    <row r="120" spans="2:7" x14ac:dyDescent="0.25">
      <c r="B120" s="2" t="s">
        <v>67</v>
      </c>
      <c r="C120" s="20">
        <v>-46896.25</v>
      </c>
      <c r="D120" s="20">
        <v>0</v>
      </c>
      <c r="E120" s="20"/>
      <c r="F120" s="20"/>
      <c r="G120" s="20">
        <v>-46896.25</v>
      </c>
    </row>
    <row r="121" spans="2:7" x14ac:dyDescent="0.25">
      <c r="B121" s="2" t="s">
        <v>67</v>
      </c>
      <c r="C121" s="20">
        <v>-4600</v>
      </c>
      <c r="D121" s="20">
        <v>0</v>
      </c>
      <c r="E121" s="20"/>
      <c r="F121" s="20">
        <v>4600</v>
      </c>
      <c r="G121" s="20">
        <v>0</v>
      </c>
    </row>
    <row r="122" spans="2:7" x14ac:dyDescent="0.25">
      <c r="B122" s="2" t="s">
        <v>67</v>
      </c>
      <c r="C122" s="20">
        <v>-32440.6</v>
      </c>
      <c r="D122" s="20">
        <v>0</v>
      </c>
      <c r="E122" s="20"/>
      <c r="F122" s="20"/>
      <c r="G122" s="20">
        <v>-32440.6</v>
      </c>
    </row>
    <row r="123" spans="2:7" x14ac:dyDescent="0.25">
      <c r="B123" s="2" t="s">
        <v>67</v>
      </c>
      <c r="C123" s="20">
        <v>-4663.34</v>
      </c>
      <c r="D123" s="20">
        <v>0</v>
      </c>
      <c r="E123" s="20"/>
      <c r="F123" s="20">
        <v>4663.34</v>
      </c>
      <c r="G123" s="20">
        <v>0</v>
      </c>
    </row>
    <row r="124" spans="2:7" x14ac:dyDescent="0.25">
      <c r="B124" s="2" t="s">
        <v>67</v>
      </c>
      <c r="C124" s="20">
        <v>-10098.35</v>
      </c>
      <c r="D124" s="20">
        <v>0</v>
      </c>
      <c r="E124" s="20"/>
      <c r="F124" s="20"/>
      <c r="G124" s="20">
        <v>-10098.35</v>
      </c>
    </row>
    <row r="125" spans="2:7" x14ac:dyDescent="0.25">
      <c r="B125" s="2" t="s">
        <v>67</v>
      </c>
      <c r="C125" s="20">
        <v>-57246.09</v>
      </c>
      <c r="D125" s="20">
        <v>0</v>
      </c>
      <c r="E125" s="20"/>
      <c r="F125" s="20">
        <v>57246.09</v>
      </c>
      <c r="G125" s="20">
        <v>0</v>
      </c>
    </row>
    <row r="126" spans="2:7" x14ac:dyDescent="0.25">
      <c r="B126" s="2" t="s">
        <v>67</v>
      </c>
      <c r="C126" s="20">
        <v>-57504.63</v>
      </c>
      <c r="D126" s="20">
        <v>0</v>
      </c>
      <c r="E126" s="20"/>
      <c r="F126" s="20">
        <v>57504.63</v>
      </c>
      <c r="G126" s="20">
        <v>0</v>
      </c>
    </row>
    <row r="127" spans="2:7" x14ac:dyDescent="0.25">
      <c r="B127" s="2" t="s">
        <v>67</v>
      </c>
      <c r="C127" s="20">
        <v>-10031.209999999999</v>
      </c>
      <c r="D127" s="20">
        <v>0</v>
      </c>
      <c r="E127" s="20"/>
      <c r="F127" s="20"/>
      <c r="G127" s="20">
        <v>-10031.209999999999</v>
      </c>
    </row>
    <row r="128" spans="2:7" x14ac:dyDescent="0.25">
      <c r="B128" s="2" t="s">
        <v>67</v>
      </c>
      <c r="C128" s="20">
        <v>-11193.76</v>
      </c>
      <c r="D128" s="20">
        <v>0</v>
      </c>
      <c r="E128" s="20"/>
      <c r="F128" s="20">
        <v>11193.76</v>
      </c>
      <c r="G128" s="20">
        <v>0</v>
      </c>
    </row>
    <row r="129" spans="2:7" x14ac:dyDescent="0.25">
      <c r="B129" s="2" t="s">
        <v>67</v>
      </c>
      <c r="C129" s="20">
        <v>-13118.44</v>
      </c>
      <c r="D129" s="20">
        <v>0</v>
      </c>
      <c r="E129" s="20"/>
      <c r="F129" s="20">
        <v>13118.44</v>
      </c>
      <c r="G129" s="20">
        <v>0</v>
      </c>
    </row>
    <row r="130" spans="2:7" x14ac:dyDescent="0.25">
      <c r="B130" s="2" t="s">
        <v>67</v>
      </c>
      <c r="C130" s="20">
        <v>-58688.33</v>
      </c>
      <c r="D130" s="20">
        <v>0</v>
      </c>
      <c r="E130" s="20"/>
      <c r="F130" s="20"/>
      <c r="G130" s="20">
        <v>-58688.33</v>
      </c>
    </row>
    <row r="131" spans="2:7" x14ac:dyDescent="0.25">
      <c r="B131" s="2" t="s">
        <v>67</v>
      </c>
      <c r="C131" s="20">
        <v>-1240.33</v>
      </c>
      <c r="D131" s="20">
        <v>0</v>
      </c>
      <c r="E131" s="20"/>
      <c r="F131" s="20">
        <v>1240.33</v>
      </c>
      <c r="G131" s="20">
        <v>0</v>
      </c>
    </row>
    <row r="132" spans="2:7" x14ac:dyDescent="0.25">
      <c r="B132" s="2" t="s">
        <v>67</v>
      </c>
      <c r="C132" s="20">
        <v>-1453.07</v>
      </c>
      <c r="D132" s="20">
        <v>0</v>
      </c>
      <c r="E132" s="20"/>
      <c r="F132" s="20">
        <v>1453.07</v>
      </c>
      <c r="G132" s="20">
        <v>0</v>
      </c>
    </row>
    <row r="133" spans="2:7" x14ac:dyDescent="0.25">
      <c r="B133" s="2" t="s">
        <v>67</v>
      </c>
      <c r="C133" s="20">
        <v>-44680</v>
      </c>
      <c r="D133" s="20">
        <v>0</v>
      </c>
      <c r="E133" s="20"/>
      <c r="F133" s="20">
        <v>44680</v>
      </c>
      <c r="G133" s="20">
        <v>0</v>
      </c>
    </row>
    <row r="134" spans="2:7" x14ac:dyDescent="0.25">
      <c r="B134" s="2" t="s">
        <v>67</v>
      </c>
      <c r="C134" s="20">
        <v>-333664.69</v>
      </c>
      <c r="D134" s="20">
        <v>0</v>
      </c>
      <c r="E134" s="20"/>
      <c r="F134" s="20">
        <v>333664.69</v>
      </c>
      <c r="G134" s="20">
        <v>0</v>
      </c>
    </row>
    <row r="135" spans="2:7" x14ac:dyDescent="0.25">
      <c r="B135" s="2" t="s">
        <v>67</v>
      </c>
      <c r="C135" s="20">
        <v>-6202.1799999999994</v>
      </c>
      <c r="D135" s="20">
        <v>0</v>
      </c>
      <c r="E135" s="20"/>
      <c r="F135" s="20">
        <v>0</v>
      </c>
      <c r="G135" s="20">
        <v>-6202.1799999999994</v>
      </c>
    </row>
    <row r="136" spans="2:7" x14ac:dyDescent="0.25">
      <c r="B136" s="2" t="s">
        <v>67</v>
      </c>
      <c r="C136" s="20">
        <v>-54330.3</v>
      </c>
      <c r="D136" s="20">
        <v>0</v>
      </c>
      <c r="E136" s="20"/>
      <c r="F136" s="20">
        <v>54330.3</v>
      </c>
      <c r="G136" s="20">
        <v>0</v>
      </c>
    </row>
    <row r="137" spans="2:7" x14ac:dyDescent="0.25">
      <c r="B137" s="2" t="s">
        <v>67</v>
      </c>
      <c r="C137" s="20">
        <v>-20531.96</v>
      </c>
      <c r="D137" s="20">
        <v>0</v>
      </c>
      <c r="E137" s="20"/>
      <c r="F137" s="20">
        <v>20531.96</v>
      </c>
      <c r="G137" s="20">
        <v>0</v>
      </c>
    </row>
    <row r="138" spans="2:7" x14ac:dyDescent="0.25">
      <c r="B138" s="2" t="s">
        <v>67</v>
      </c>
      <c r="C138" s="20">
        <v>-36092.61</v>
      </c>
      <c r="D138" s="20">
        <v>0</v>
      </c>
      <c r="E138" s="20"/>
      <c r="F138" s="20">
        <v>36092.61</v>
      </c>
      <c r="G138" s="20">
        <v>0</v>
      </c>
    </row>
    <row r="139" spans="2:7" x14ac:dyDescent="0.25">
      <c r="B139" s="2" t="s">
        <v>67</v>
      </c>
      <c r="C139" s="20">
        <v>-44420.6</v>
      </c>
      <c r="D139" s="20">
        <v>0</v>
      </c>
      <c r="E139" s="20"/>
      <c r="F139" s="20">
        <v>44420.6</v>
      </c>
      <c r="G139" s="20">
        <v>0</v>
      </c>
    </row>
    <row r="140" spans="2:7" x14ac:dyDescent="0.25">
      <c r="B140" s="2" t="s">
        <v>67</v>
      </c>
      <c r="C140" s="20">
        <v>0</v>
      </c>
      <c r="D140" s="20">
        <v>-4822.6400000000003</v>
      </c>
      <c r="E140" s="20"/>
      <c r="F140" s="20"/>
      <c r="G140" s="20">
        <v>-4822.6400000000003</v>
      </c>
    </row>
    <row r="141" spans="2:7" x14ac:dyDescent="0.25">
      <c r="B141" s="2" t="s">
        <v>67</v>
      </c>
      <c r="C141" s="20">
        <v>-9857.9599999999991</v>
      </c>
      <c r="D141" s="20">
        <v>0</v>
      </c>
      <c r="E141" s="20"/>
      <c r="F141" s="20">
        <v>9857.9599999999991</v>
      </c>
      <c r="G141" s="20">
        <v>0</v>
      </c>
    </row>
    <row r="142" spans="2:7" x14ac:dyDescent="0.25">
      <c r="B142" s="2" t="s">
        <v>67</v>
      </c>
      <c r="C142" s="20">
        <v>-18483.14</v>
      </c>
      <c r="D142" s="20">
        <v>0</v>
      </c>
      <c r="E142" s="20"/>
      <c r="F142" s="20">
        <v>18483.14</v>
      </c>
      <c r="G142" s="20">
        <v>0</v>
      </c>
    </row>
    <row r="143" spans="2:7" x14ac:dyDescent="0.25">
      <c r="B143" s="2" t="s">
        <v>67</v>
      </c>
      <c r="C143" s="20">
        <v>-6241.87</v>
      </c>
      <c r="D143" s="20">
        <v>0</v>
      </c>
      <c r="E143" s="20"/>
      <c r="F143" s="20">
        <v>6241.87</v>
      </c>
      <c r="G143" s="20">
        <v>0</v>
      </c>
    </row>
    <row r="144" spans="2:7" x14ac:dyDescent="0.25">
      <c r="B144" s="2" t="s">
        <v>67</v>
      </c>
      <c r="C144" s="20">
        <v>-7316.03</v>
      </c>
      <c r="D144" s="20">
        <v>0</v>
      </c>
      <c r="E144" s="20"/>
      <c r="F144" s="20">
        <v>7316.03</v>
      </c>
      <c r="G144" s="20">
        <v>0</v>
      </c>
    </row>
    <row r="145" spans="2:7" x14ac:dyDescent="0.25">
      <c r="B145" s="2" t="s">
        <v>67</v>
      </c>
      <c r="C145" s="20">
        <v>-6348.15</v>
      </c>
      <c r="D145" s="20">
        <v>0</v>
      </c>
      <c r="E145" s="20"/>
      <c r="F145" s="20">
        <v>6348.15</v>
      </c>
      <c r="G145" s="20">
        <v>0</v>
      </c>
    </row>
    <row r="146" spans="2:7" x14ac:dyDescent="0.25">
      <c r="B146" s="2" t="s">
        <v>67</v>
      </c>
      <c r="C146" s="20">
        <v>-44161.82</v>
      </c>
      <c r="D146" s="20">
        <v>0</v>
      </c>
      <c r="E146" s="20"/>
      <c r="F146" s="20">
        <v>44161.82</v>
      </c>
      <c r="G146" s="20">
        <v>0</v>
      </c>
    </row>
    <row r="147" spans="2:7" x14ac:dyDescent="0.25">
      <c r="B147" s="2" t="s">
        <v>67</v>
      </c>
      <c r="C147" s="20">
        <v>-34010.31</v>
      </c>
      <c r="D147" s="20">
        <v>0</v>
      </c>
      <c r="E147" s="20"/>
      <c r="F147" s="20">
        <v>34010.31</v>
      </c>
      <c r="G147" s="20">
        <v>0</v>
      </c>
    </row>
    <row r="148" spans="2:7" x14ac:dyDescent="0.25">
      <c r="B148" s="2" t="s">
        <v>67</v>
      </c>
      <c r="C148" s="20">
        <v>-20424.86</v>
      </c>
      <c r="D148" s="20">
        <v>0</v>
      </c>
      <c r="E148" s="20"/>
      <c r="F148" s="20">
        <v>0</v>
      </c>
      <c r="G148" s="20">
        <v>-20424.86</v>
      </c>
    </row>
    <row r="149" spans="2:7" x14ac:dyDescent="0.25">
      <c r="B149" s="2" t="s">
        <v>67</v>
      </c>
      <c r="C149" s="20">
        <v>-246822.73</v>
      </c>
      <c r="D149" s="20">
        <v>0</v>
      </c>
      <c r="E149" s="20"/>
      <c r="F149" s="20">
        <v>246822.73</v>
      </c>
      <c r="G149" s="20">
        <v>0</v>
      </c>
    </row>
    <row r="150" spans="2:7" x14ac:dyDescent="0.25">
      <c r="B150" s="2" t="s">
        <v>67</v>
      </c>
      <c r="C150" s="20">
        <v>-250066.8</v>
      </c>
      <c r="D150" s="20">
        <v>0</v>
      </c>
      <c r="E150" s="20"/>
      <c r="F150" s="20">
        <v>250066.8</v>
      </c>
      <c r="G150" s="20">
        <v>0</v>
      </c>
    </row>
    <row r="151" spans="2:7" x14ac:dyDescent="0.25">
      <c r="B151" s="2" t="s">
        <v>67</v>
      </c>
      <c r="C151" s="20">
        <v>-56645.78</v>
      </c>
      <c r="D151" s="20">
        <v>0</v>
      </c>
      <c r="E151" s="20"/>
      <c r="F151" s="20">
        <v>56645.78</v>
      </c>
      <c r="G151" s="20">
        <v>0</v>
      </c>
    </row>
    <row r="152" spans="2:7" x14ac:dyDescent="0.25">
      <c r="B152" s="2" t="s">
        <v>67</v>
      </c>
      <c r="C152" s="20">
        <v>-56901.61</v>
      </c>
      <c r="D152" s="20">
        <v>0</v>
      </c>
      <c r="E152" s="20"/>
      <c r="F152" s="20">
        <v>56901.61</v>
      </c>
      <c r="G152" s="20">
        <v>0</v>
      </c>
    </row>
    <row r="153" spans="2:7" x14ac:dyDescent="0.25">
      <c r="B153" s="2" t="s">
        <v>67</v>
      </c>
      <c r="C153" s="20">
        <v>-31383.27</v>
      </c>
      <c r="D153" s="20">
        <v>0</v>
      </c>
      <c r="E153" s="20"/>
      <c r="F153" s="20">
        <v>31383.27</v>
      </c>
      <c r="G153" s="20">
        <v>0</v>
      </c>
    </row>
    <row r="154" spans="2:7" x14ac:dyDescent="0.25">
      <c r="B154" s="2" t="s">
        <v>67</v>
      </c>
      <c r="C154" s="20">
        <v>-21016.67</v>
      </c>
      <c r="D154" s="20">
        <v>0</v>
      </c>
      <c r="E154" s="20"/>
      <c r="F154" s="20">
        <v>21016.67</v>
      </c>
      <c r="G154" s="20">
        <v>0</v>
      </c>
    </row>
    <row r="155" spans="2:7" x14ac:dyDescent="0.25">
      <c r="B155" s="2" t="s">
        <v>67</v>
      </c>
      <c r="C155" s="20">
        <v>-10481.01</v>
      </c>
      <c r="D155" s="20">
        <v>0</v>
      </c>
      <c r="E155" s="20"/>
      <c r="F155" s="20">
        <v>10481.01</v>
      </c>
      <c r="G155" s="20">
        <v>0</v>
      </c>
    </row>
    <row r="156" spans="2:7" x14ac:dyDescent="0.25">
      <c r="B156" s="2" t="s">
        <v>67</v>
      </c>
      <c r="C156" s="20">
        <v>-11370.61</v>
      </c>
      <c r="D156" s="20">
        <v>0</v>
      </c>
      <c r="E156" s="20"/>
      <c r="F156" s="20">
        <v>11370.61</v>
      </c>
      <c r="G156" s="20">
        <v>0</v>
      </c>
    </row>
    <row r="157" spans="2:7" x14ac:dyDescent="0.25">
      <c r="B157" s="2" t="s">
        <v>67</v>
      </c>
      <c r="C157" s="20">
        <v>0</v>
      </c>
      <c r="D157" s="20">
        <v>-6327.64</v>
      </c>
      <c r="E157" s="20"/>
      <c r="F157" s="20"/>
      <c r="G157" s="20">
        <v>-6327.64</v>
      </c>
    </row>
    <row r="158" spans="2:7" x14ac:dyDescent="0.25">
      <c r="B158" s="2" t="s">
        <v>67</v>
      </c>
      <c r="C158" s="20">
        <v>0</v>
      </c>
      <c r="D158" s="20">
        <v>-12670.61</v>
      </c>
      <c r="E158" s="20"/>
      <c r="F158" s="20"/>
      <c r="G158" s="20">
        <v>-12670.61</v>
      </c>
    </row>
    <row r="159" spans="2:7" x14ac:dyDescent="0.25">
      <c r="B159" s="2" t="s">
        <v>67</v>
      </c>
      <c r="C159" s="20">
        <v>0</v>
      </c>
      <c r="D159" s="20">
        <v>-5063.1000000000004</v>
      </c>
      <c r="E159" s="20"/>
      <c r="F159" s="20"/>
      <c r="G159" s="20">
        <v>-5063.1000000000004</v>
      </c>
    </row>
    <row r="160" spans="2:7" x14ac:dyDescent="0.25">
      <c r="B160" s="2" t="s">
        <v>67</v>
      </c>
      <c r="C160" s="20">
        <v>0</v>
      </c>
      <c r="D160" s="20">
        <v>-5933.93</v>
      </c>
      <c r="E160" s="20"/>
      <c r="F160" s="20"/>
      <c r="G160" s="20">
        <v>-5933.93</v>
      </c>
    </row>
    <row r="161" spans="2:7" x14ac:dyDescent="0.25">
      <c r="B161" s="2" t="s">
        <v>67</v>
      </c>
      <c r="C161" s="20">
        <v>0</v>
      </c>
      <c r="D161" s="20">
        <v>-35400</v>
      </c>
      <c r="E161" s="20"/>
      <c r="F161" s="20"/>
      <c r="G161" s="20">
        <v>-35400</v>
      </c>
    </row>
    <row r="162" spans="2:7" x14ac:dyDescent="0.25">
      <c r="B162" s="2" t="s">
        <v>67</v>
      </c>
      <c r="C162" s="20">
        <v>0</v>
      </c>
      <c r="D162" s="20">
        <v>-9884.16</v>
      </c>
      <c r="E162" s="20"/>
      <c r="F162" s="20"/>
      <c r="G162" s="20">
        <v>-9884.16</v>
      </c>
    </row>
    <row r="163" spans="2:7" x14ac:dyDescent="0.25">
      <c r="B163" s="2" t="s">
        <v>67</v>
      </c>
      <c r="C163" s="20">
        <v>0</v>
      </c>
      <c r="D163" s="20">
        <v>-11583.6</v>
      </c>
      <c r="E163" s="20"/>
      <c r="F163" s="20"/>
      <c r="G163" s="20">
        <v>-11583.6</v>
      </c>
    </row>
    <row r="164" spans="2:7" x14ac:dyDescent="0.25">
      <c r="B164" s="2" t="s">
        <v>67</v>
      </c>
      <c r="C164" s="20">
        <v>0</v>
      </c>
      <c r="D164" s="20">
        <v>-4942.08</v>
      </c>
      <c r="E164" s="20"/>
      <c r="F164" s="20"/>
      <c r="G164" s="20">
        <v>-4942.08</v>
      </c>
    </row>
    <row r="165" spans="2:7" x14ac:dyDescent="0.25">
      <c r="B165" s="2" t="s">
        <v>67</v>
      </c>
      <c r="C165" s="20">
        <v>0</v>
      </c>
      <c r="D165" s="20">
        <v>-5791.8</v>
      </c>
      <c r="E165" s="20"/>
      <c r="F165" s="20"/>
      <c r="G165" s="20">
        <v>-5791.8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95B9A-E0FD-4B69-AA28-D8822DDEC0F1}">
  <dimension ref="B1:G127"/>
  <sheetViews>
    <sheetView workbookViewId="0">
      <selection activeCell="I16" sqref="I16"/>
    </sheetView>
  </sheetViews>
  <sheetFormatPr defaultRowHeight="15" x14ac:dyDescent="0.25"/>
  <cols>
    <col min="2" max="2" width="28" bestFit="1" customWidth="1"/>
    <col min="3" max="3" width="10.85546875" bestFit="1" customWidth="1"/>
    <col min="4" max="5" width="11.5703125" bestFit="1" customWidth="1"/>
    <col min="6" max="6" width="11.7109375" bestFit="1" customWidth="1"/>
    <col min="7" max="7" width="12.85546875" bestFit="1" customWidth="1"/>
  </cols>
  <sheetData>
    <row r="1" spans="2:7" x14ac:dyDescent="0.25">
      <c r="B1" s="19" t="s">
        <v>51</v>
      </c>
      <c r="C1" s="19" t="s">
        <v>52</v>
      </c>
      <c r="D1" s="19" t="s">
        <v>53</v>
      </c>
      <c r="E1" s="19" t="s">
        <v>54</v>
      </c>
      <c r="F1" s="19" t="s">
        <v>55</v>
      </c>
      <c r="G1" s="19" t="s">
        <v>52</v>
      </c>
    </row>
    <row r="2" spans="2:7" x14ac:dyDescent="0.25">
      <c r="B2" s="19"/>
      <c r="C2" s="19" t="s">
        <v>79</v>
      </c>
      <c r="D2" s="19" t="s">
        <v>80</v>
      </c>
      <c r="E2" s="19" t="s">
        <v>77</v>
      </c>
      <c r="F2" s="19" t="s">
        <v>58</v>
      </c>
      <c r="G2" s="19" t="s">
        <v>81</v>
      </c>
    </row>
    <row r="3" spans="2:7" x14ac:dyDescent="0.25">
      <c r="B3" s="2" t="s">
        <v>60</v>
      </c>
      <c r="C3" s="20">
        <v>142449.93000000002</v>
      </c>
      <c r="D3" s="20">
        <v>0</v>
      </c>
      <c r="E3" s="20"/>
      <c r="F3" s="20"/>
      <c r="G3" s="20">
        <v>142449.93000000002</v>
      </c>
    </row>
    <row r="4" spans="2:7" x14ac:dyDescent="0.25">
      <c r="B4" s="2" t="s">
        <v>61</v>
      </c>
      <c r="C4" s="20">
        <v>5102.93</v>
      </c>
      <c r="D4" s="20">
        <v>0</v>
      </c>
      <c r="E4" s="20">
        <v>-750</v>
      </c>
      <c r="F4" s="20"/>
      <c r="G4" s="20">
        <v>4352.93</v>
      </c>
    </row>
    <row r="5" spans="2:7" x14ac:dyDescent="0.25">
      <c r="B5" s="2" t="s">
        <v>61</v>
      </c>
      <c r="C5" s="20">
        <v>15607</v>
      </c>
      <c r="D5" s="20">
        <v>0</v>
      </c>
      <c r="E5" s="20"/>
      <c r="F5" s="20"/>
      <c r="G5" s="20">
        <v>15607</v>
      </c>
    </row>
    <row r="6" spans="2:7" x14ac:dyDescent="0.25">
      <c r="B6" s="2" t="s">
        <v>63</v>
      </c>
      <c r="C6" s="20">
        <v>1668.32</v>
      </c>
      <c r="D6" s="20">
        <v>0</v>
      </c>
      <c r="E6" s="20"/>
      <c r="F6" s="20"/>
      <c r="G6" s="20">
        <v>1668.32</v>
      </c>
    </row>
    <row r="7" spans="2:7" x14ac:dyDescent="0.25">
      <c r="B7" s="2" t="s">
        <v>62</v>
      </c>
      <c r="C7" s="20">
        <v>10425</v>
      </c>
      <c r="D7" s="20">
        <v>0</v>
      </c>
      <c r="E7" s="20">
        <v>-7175</v>
      </c>
      <c r="F7" s="20"/>
      <c r="G7" s="20">
        <v>3250</v>
      </c>
    </row>
    <row r="8" spans="2:7" x14ac:dyDescent="0.25">
      <c r="B8" s="2" t="s">
        <v>61</v>
      </c>
      <c r="C8" s="20">
        <v>22220</v>
      </c>
      <c r="D8" s="20">
        <v>0</v>
      </c>
      <c r="E8" s="20"/>
      <c r="F8" s="20"/>
      <c r="G8" s="20">
        <v>22220</v>
      </c>
    </row>
    <row r="9" spans="2:7" x14ac:dyDescent="0.25">
      <c r="B9" s="2" t="s">
        <v>61</v>
      </c>
      <c r="C9" s="20">
        <v>3040.29</v>
      </c>
      <c r="D9" s="20">
        <v>0</v>
      </c>
      <c r="E9" s="20"/>
      <c r="F9" s="20"/>
      <c r="G9" s="20">
        <v>3040.29</v>
      </c>
    </row>
    <row r="10" spans="2:7" x14ac:dyDescent="0.25">
      <c r="B10" s="2" t="s">
        <v>60</v>
      </c>
      <c r="C10" s="20">
        <v>12486.039999999999</v>
      </c>
      <c r="D10" s="20">
        <v>0</v>
      </c>
      <c r="E10" s="20" t="s">
        <v>82</v>
      </c>
      <c r="F10" s="20"/>
      <c r="G10" s="20">
        <v>12486.04</v>
      </c>
    </row>
    <row r="11" spans="2:7" x14ac:dyDescent="0.25">
      <c r="B11" s="2" t="s">
        <v>62</v>
      </c>
      <c r="C11" s="20">
        <v>1266.2099999999991</v>
      </c>
      <c r="D11" s="20">
        <v>0</v>
      </c>
      <c r="E11" s="20">
        <v>-60</v>
      </c>
      <c r="F11" s="20"/>
      <c r="G11" s="20">
        <v>1206.2099999999991</v>
      </c>
    </row>
    <row r="12" spans="2:7" x14ac:dyDescent="0.25">
      <c r="B12" s="2" t="s">
        <v>63</v>
      </c>
      <c r="C12" s="20">
        <v>5000</v>
      </c>
      <c r="D12" s="20">
        <v>0</v>
      </c>
      <c r="E12" s="20"/>
      <c r="F12" s="20"/>
      <c r="G12" s="20">
        <v>5000</v>
      </c>
    </row>
    <row r="13" spans="2:7" x14ac:dyDescent="0.25">
      <c r="B13" s="2" t="s">
        <v>60</v>
      </c>
      <c r="C13" s="20">
        <v>2803.4299999999994</v>
      </c>
      <c r="D13" s="20">
        <v>0</v>
      </c>
      <c r="E13" s="20"/>
      <c r="F13" s="20"/>
      <c r="G13" s="20">
        <v>2803.4299999999994</v>
      </c>
    </row>
    <row r="14" spans="2:7" x14ac:dyDescent="0.25">
      <c r="B14" s="2" t="s">
        <v>62</v>
      </c>
      <c r="C14" s="20">
        <v>934.70000000000073</v>
      </c>
      <c r="D14" s="20">
        <v>0</v>
      </c>
      <c r="E14" s="20"/>
      <c r="F14" s="20"/>
      <c r="G14" s="20">
        <v>934.70000000000073</v>
      </c>
    </row>
    <row r="15" spans="2:7" x14ac:dyDescent="0.25">
      <c r="B15" s="2" t="s">
        <v>61</v>
      </c>
      <c r="C15" s="20">
        <v>22800</v>
      </c>
      <c r="D15" s="20">
        <v>0</v>
      </c>
      <c r="E15" s="20"/>
      <c r="F15" s="20"/>
      <c r="G15" s="20">
        <v>22800</v>
      </c>
    </row>
    <row r="16" spans="2:7" x14ac:dyDescent="0.25">
      <c r="B16" s="2" t="s">
        <v>61</v>
      </c>
      <c r="C16" s="20">
        <v>9750.16</v>
      </c>
      <c r="D16" s="20">
        <v>0</v>
      </c>
      <c r="E16" s="20">
        <v>-7541.71</v>
      </c>
      <c r="F16" s="20"/>
      <c r="G16" s="20">
        <v>2208.4499999999998</v>
      </c>
    </row>
    <row r="17" spans="2:7" x14ac:dyDescent="0.25">
      <c r="B17" s="2" t="s">
        <v>60</v>
      </c>
      <c r="C17" s="20">
        <v>100</v>
      </c>
      <c r="D17" s="20">
        <v>0</v>
      </c>
      <c r="E17" s="20"/>
      <c r="F17" s="20"/>
      <c r="G17" s="20">
        <v>100</v>
      </c>
    </row>
    <row r="18" spans="2:7" x14ac:dyDescent="0.25">
      <c r="B18" s="2" t="s">
        <v>60</v>
      </c>
      <c r="C18" s="20">
        <v>63121.100000000006</v>
      </c>
      <c r="D18" s="20">
        <v>0</v>
      </c>
      <c r="E18" s="20"/>
      <c r="F18" s="20"/>
      <c r="G18" s="20">
        <v>63121.100000000006</v>
      </c>
    </row>
    <row r="19" spans="2:7" x14ac:dyDescent="0.25">
      <c r="B19" s="2" t="s">
        <v>61</v>
      </c>
      <c r="C19" s="20">
        <v>8527.9199999999983</v>
      </c>
      <c r="D19" s="20">
        <v>0</v>
      </c>
      <c r="E19" s="20"/>
      <c r="F19" s="20"/>
      <c r="G19" s="20">
        <v>8527.9199999999983</v>
      </c>
    </row>
    <row r="20" spans="2:7" x14ac:dyDescent="0.25">
      <c r="B20" s="2" t="s">
        <v>61</v>
      </c>
      <c r="C20" s="20">
        <v>23128</v>
      </c>
      <c r="D20" s="20">
        <v>0</v>
      </c>
      <c r="E20" s="20"/>
      <c r="F20" s="20"/>
      <c r="G20" s="20">
        <v>23128</v>
      </c>
    </row>
    <row r="21" spans="2:7" x14ac:dyDescent="0.25">
      <c r="B21" s="2" t="s">
        <v>62</v>
      </c>
      <c r="C21" s="20">
        <v>1179.3600000000015</v>
      </c>
      <c r="D21" s="20">
        <v>0</v>
      </c>
      <c r="E21" s="20"/>
      <c r="F21" s="20"/>
      <c r="G21" s="20">
        <v>1179.3600000000015</v>
      </c>
    </row>
    <row r="22" spans="2:7" x14ac:dyDescent="0.25">
      <c r="B22" s="2" t="s">
        <v>60</v>
      </c>
      <c r="C22" s="20">
        <v>22041.750000000004</v>
      </c>
      <c r="D22" s="20">
        <v>0</v>
      </c>
      <c r="E22" s="20"/>
      <c r="F22" s="20"/>
      <c r="G22" s="20">
        <v>22041.750000000004</v>
      </c>
    </row>
    <row r="23" spans="2:7" x14ac:dyDescent="0.25">
      <c r="B23" s="2" t="s">
        <v>65</v>
      </c>
      <c r="C23" s="20">
        <v>28042.32</v>
      </c>
      <c r="D23" s="20">
        <v>0</v>
      </c>
      <c r="E23" s="20"/>
      <c r="F23" s="20"/>
      <c r="G23" s="20">
        <v>28042.32</v>
      </c>
    </row>
    <row r="24" spans="2:7" x14ac:dyDescent="0.25">
      <c r="B24" s="2" t="s">
        <v>60</v>
      </c>
      <c r="C24" s="20">
        <v>10556.909999999996</v>
      </c>
      <c r="D24" s="20">
        <v>0</v>
      </c>
      <c r="E24" s="20">
        <v>-10556.91</v>
      </c>
      <c r="F24" s="20"/>
      <c r="G24" s="20">
        <v>-3.637978807091713E-12</v>
      </c>
    </row>
    <row r="25" spans="2:7" x14ac:dyDescent="0.25">
      <c r="B25" s="2" t="s">
        <v>75</v>
      </c>
      <c r="C25" s="20">
        <v>134</v>
      </c>
      <c r="D25" s="20">
        <v>0</v>
      </c>
      <c r="E25" s="20">
        <v>-134</v>
      </c>
      <c r="F25" s="20"/>
      <c r="G25" s="20">
        <v>0</v>
      </c>
    </row>
    <row r="26" spans="2:7" x14ac:dyDescent="0.25">
      <c r="B26" s="2" t="s">
        <v>61</v>
      </c>
      <c r="C26" s="20">
        <v>11550</v>
      </c>
      <c r="D26" s="20">
        <v>0</v>
      </c>
      <c r="E26" s="20"/>
      <c r="F26" s="20"/>
      <c r="G26" s="20">
        <v>11550</v>
      </c>
    </row>
    <row r="27" spans="2:7" x14ac:dyDescent="0.25">
      <c r="B27" s="2" t="s">
        <v>67</v>
      </c>
      <c r="C27" s="20">
        <v>41962</v>
      </c>
      <c r="D27" s="20">
        <v>0</v>
      </c>
      <c r="E27" s="20"/>
      <c r="F27" s="20"/>
      <c r="G27" s="20">
        <v>41962</v>
      </c>
    </row>
    <row r="28" spans="2:7" x14ac:dyDescent="0.25">
      <c r="B28" s="2" t="s">
        <v>65</v>
      </c>
      <c r="C28" s="20">
        <v>38040</v>
      </c>
      <c r="D28" s="20">
        <v>0</v>
      </c>
      <c r="E28" s="20"/>
      <c r="F28" s="20"/>
      <c r="G28" s="20">
        <v>38040</v>
      </c>
    </row>
    <row r="29" spans="2:7" x14ac:dyDescent="0.25">
      <c r="B29" s="2" t="s">
        <v>60</v>
      </c>
      <c r="C29" s="20">
        <v>9984.0999999999985</v>
      </c>
      <c r="D29" s="20">
        <v>0</v>
      </c>
      <c r="E29" s="20">
        <v>-177</v>
      </c>
      <c r="F29" s="20"/>
      <c r="G29" s="20">
        <v>9807.0999999999985</v>
      </c>
    </row>
    <row r="30" spans="2:7" x14ac:dyDescent="0.25">
      <c r="B30" s="2" t="s">
        <v>64</v>
      </c>
      <c r="C30" s="20">
        <v>7108</v>
      </c>
      <c r="D30" s="20">
        <v>0</v>
      </c>
      <c r="E30" s="20"/>
      <c r="F30" s="20"/>
      <c r="G30" s="20">
        <v>7108</v>
      </c>
    </row>
    <row r="31" spans="2:7" x14ac:dyDescent="0.25">
      <c r="B31" s="2" t="s">
        <v>60</v>
      </c>
      <c r="C31" s="20">
        <v>120.34999999999951</v>
      </c>
      <c r="D31" s="20">
        <v>0</v>
      </c>
      <c r="E31" s="20"/>
      <c r="F31" s="20"/>
      <c r="G31" s="20">
        <v>120.34999999999951</v>
      </c>
    </row>
    <row r="32" spans="2:7" x14ac:dyDescent="0.25">
      <c r="B32" s="2" t="s">
        <v>65</v>
      </c>
      <c r="C32" s="20">
        <v>2649.53</v>
      </c>
      <c r="D32" s="20">
        <v>0</v>
      </c>
      <c r="E32" s="20"/>
      <c r="F32" s="20"/>
      <c r="G32" s="20">
        <v>2649.53</v>
      </c>
    </row>
    <row r="33" spans="2:7" x14ac:dyDescent="0.25">
      <c r="B33" s="2" t="s">
        <v>64</v>
      </c>
      <c r="C33" s="20">
        <v>15897.2</v>
      </c>
      <c r="D33" s="20">
        <v>0</v>
      </c>
      <c r="E33" s="20"/>
      <c r="F33" s="20"/>
      <c r="G33" s="20">
        <v>15897.2</v>
      </c>
    </row>
    <row r="34" spans="2:7" x14ac:dyDescent="0.25">
      <c r="B34" s="2" t="s">
        <v>65</v>
      </c>
      <c r="C34" s="20">
        <v>37093.46</v>
      </c>
      <c r="D34" s="20">
        <v>0</v>
      </c>
      <c r="E34" s="20"/>
      <c r="F34" s="20"/>
      <c r="G34" s="20">
        <v>37093.46</v>
      </c>
    </row>
    <row r="35" spans="2:7" x14ac:dyDescent="0.25">
      <c r="B35" s="2" t="s">
        <v>65</v>
      </c>
      <c r="C35" s="20">
        <v>2649.53</v>
      </c>
      <c r="D35" s="20">
        <v>0</v>
      </c>
      <c r="E35" s="20"/>
      <c r="F35" s="20"/>
      <c r="G35" s="20">
        <v>2649.53</v>
      </c>
    </row>
    <row r="36" spans="2:7" x14ac:dyDescent="0.25">
      <c r="B36" s="2" t="s">
        <v>60</v>
      </c>
      <c r="C36" s="20">
        <v>2259.2199999999993</v>
      </c>
      <c r="D36" s="20">
        <v>0</v>
      </c>
      <c r="E36" s="20"/>
      <c r="F36" s="20"/>
      <c r="G36" s="20">
        <v>2259.2199999999993</v>
      </c>
    </row>
    <row r="37" spans="2:7" x14ac:dyDescent="0.25">
      <c r="B37" s="2" t="s">
        <v>61</v>
      </c>
      <c r="C37" s="20">
        <v>7849.68</v>
      </c>
      <c r="D37" s="20">
        <v>0</v>
      </c>
      <c r="E37" s="20"/>
      <c r="F37" s="20"/>
      <c r="G37" s="20">
        <v>7849.68</v>
      </c>
    </row>
    <row r="38" spans="2:7" x14ac:dyDescent="0.25">
      <c r="B38" s="2" t="s">
        <v>61</v>
      </c>
      <c r="C38" s="20">
        <v>4823.08</v>
      </c>
      <c r="D38" s="20">
        <v>0</v>
      </c>
      <c r="E38" s="20"/>
      <c r="F38" s="20"/>
      <c r="G38" s="20">
        <v>4823.08</v>
      </c>
    </row>
    <row r="39" spans="2:7" x14ac:dyDescent="0.25">
      <c r="B39" s="2" t="s">
        <v>60</v>
      </c>
      <c r="C39" s="20">
        <v>13561.52</v>
      </c>
      <c r="D39" s="20">
        <v>0</v>
      </c>
      <c r="E39" s="20"/>
      <c r="F39" s="20"/>
      <c r="G39" s="20">
        <v>13561.52</v>
      </c>
    </row>
    <row r="40" spans="2:7" x14ac:dyDescent="0.25">
      <c r="B40" s="2" t="s">
        <v>61</v>
      </c>
      <c r="C40" s="20">
        <v>22666.03</v>
      </c>
      <c r="D40" s="20">
        <v>0</v>
      </c>
      <c r="E40" s="20"/>
      <c r="F40" s="20"/>
      <c r="G40" s="20">
        <v>22666.03</v>
      </c>
    </row>
    <row r="41" spans="2:7" x14ac:dyDescent="0.25">
      <c r="B41" s="2" t="s">
        <v>60</v>
      </c>
      <c r="C41" s="20">
        <v>19845.18</v>
      </c>
      <c r="D41" s="20">
        <v>0</v>
      </c>
      <c r="E41" s="20">
        <v>-19508.150000000001</v>
      </c>
      <c r="F41" s="20"/>
      <c r="G41" s="20">
        <v>337.02999999999884</v>
      </c>
    </row>
    <row r="42" spans="2:7" x14ac:dyDescent="0.25">
      <c r="B42" s="2" t="s">
        <v>60</v>
      </c>
      <c r="C42" s="20">
        <v>966.19999999999982</v>
      </c>
      <c r="D42" s="20">
        <v>0</v>
      </c>
      <c r="E42" s="20"/>
      <c r="F42" s="20"/>
      <c r="G42" s="20">
        <v>966.19999999999982</v>
      </c>
    </row>
    <row r="43" spans="2:7" x14ac:dyDescent="0.25">
      <c r="B43" s="2" t="s">
        <v>60</v>
      </c>
      <c r="C43" s="20">
        <v>1800.0299999999993</v>
      </c>
      <c r="D43" s="20">
        <v>0</v>
      </c>
      <c r="E43" s="20"/>
      <c r="F43" s="20"/>
      <c r="G43" s="20">
        <v>1800.0299999999993</v>
      </c>
    </row>
    <row r="44" spans="2:7" x14ac:dyDescent="0.25">
      <c r="B44" s="2" t="s">
        <v>65</v>
      </c>
      <c r="C44" s="20">
        <v>36045.22</v>
      </c>
      <c r="D44" s="20">
        <v>0</v>
      </c>
      <c r="E44" s="20"/>
      <c r="F44" s="20"/>
      <c r="G44" s="20">
        <v>36045.22</v>
      </c>
    </row>
    <row r="45" spans="2:7" x14ac:dyDescent="0.25">
      <c r="B45" s="2" t="s">
        <v>61</v>
      </c>
      <c r="C45" s="20">
        <v>22883.85</v>
      </c>
      <c r="D45" s="20">
        <v>0</v>
      </c>
      <c r="E45" s="20"/>
      <c r="F45" s="20"/>
      <c r="G45" s="20">
        <v>22883.85</v>
      </c>
    </row>
    <row r="46" spans="2:7" x14ac:dyDescent="0.25">
      <c r="B46" s="2" t="s">
        <v>61</v>
      </c>
      <c r="C46" s="20">
        <v>37153.29</v>
      </c>
      <c r="D46" s="20">
        <v>0</v>
      </c>
      <c r="E46" s="20"/>
      <c r="F46" s="20"/>
      <c r="G46" s="20">
        <v>37153.29</v>
      </c>
    </row>
    <row r="47" spans="2:7" x14ac:dyDescent="0.25">
      <c r="B47" s="2" t="s">
        <v>61</v>
      </c>
      <c r="C47" s="20">
        <v>12455.43</v>
      </c>
      <c r="D47" s="20">
        <v>0</v>
      </c>
      <c r="E47" s="20"/>
      <c r="F47" s="20"/>
      <c r="G47" s="20">
        <v>12455.43</v>
      </c>
    </row>
    <row r="48" spans="2:7" x14ac:dyDescent="0.25">
      <c r="B48" s="2" t="s">
        <v>61</v>
      </c>
      <c r="C48" s="20">
        <v>191.51000000000204</v>
      </c>
      <c r="D48" s="20">
        <v>0</v>
      </c>
      <c r="E48" s="20"/>
      <c r="F48" s="20"/>
      <c r="G48" s="20">
        <v>191.51000000000204</v>
      </c>
    </row>
    <row r="49" spans="2:7" x14ac:dyDescent="0.25">
      <c r="B49" s="2" t="s">
        <v>61</v>
      </c>
      <c r="C49" s="20">
        <v>6774.03</v>
      </c>
      <c r="D49" s="20">
        <v>0</v>
      </c>
      <c r="E49" s="20"/>
      <c r="F49" s="20"/>
      <c r="G49" s="20">
        <v>6774.03</v>
      </c>
    </row>
    <row r="50" spans="2:7" x14ac:dyDescent="0.25">
      <c r="B50" s="2" t="s">
        <v>61</v>
      </c>
      <c r="C50" s="20">
        <v>21345.22</v>
      </c>
      <c r="D50" s="20">
        <v>0</v>
      </c>
      <c r="E50" s="20">
        <v>-21345.22</v>
      </c>
      <c r="F50" s="20"/>
      <c r="G50" s="20">
        <v>0</v>
      </c>
    </row>
    <row r="51" spans="2:7" x14ac:dyDescent="0.25">
      <c r="B51" s="2" t="s">
        <v>61</v>
      </c>
      <c r="C51" s="20">
        <v>648.45000000000073</v>
      </c>
      <c r="D51" s="20">
        <v>0</v>
      </c>
      <c r="E51" s="20">
        <v>-648.45000000000005</v>
      </c>
      <c r="F51" s="20"/>
      <c r="G51" s="20">
        <v>6.8212102632969618E-13</v>
      </c>
    </row>
    <row r="52" spans="2:7" x14ac:dyDescent="0.25">
      <c r="B52" s="2" t="s">
        <v>61</v>
      </c>
      <c r="C52" s="20">
        <v>11308.07</v>
      </c>
      <c r="D52" s="20">
        <v>0</v>
      </c>
      <c r="E52" s="20"/>
      <c r="F52" s="20"/>
      <c r="G52" s="20">
        <v>11308.07</v>
      </c>
    </row>
    <row r="53" spans="2:7" x14ac:dyDescent="0.25">
      <c r="B53" s="2" t="s">
        <v>64</v>
      </c>
      <c r="C53" s="20">
        <v>5738.69</v>
      </c>
      <c r="D53" s="20">
        <v>0</v>
      </c>
      <c r="E53" s="20"/>
      <c r="F53" s="20"/>
      <c r="G53" s="20">
        <v>5738.69</v>
      </c>
    </row>
    <row r="54" spans="2:7" x14ac:dyDescent="0.25">
      <c r="B54" s="2" t="s">
        <v>64</v>
      </c>
      <c r="C54" s="20">
        <v>580.91</v>
      </c>
      <c r="D54" s="20">
        <v>0</v>
      </c>
      <c r="E54" s="20"/>
      <c r="F54" s="20"/>
      <c r="G54" s="20">
        <v>580.91</v>
      </c>
    </row>
    <row r="55" spans="2:7" x14ac:dyDescent="0.25">
      <c r="B55" s="2" t="s">
        <v>60</v>
      </c>
      <c r="C55" s="20">
        <v>2881</v>
      </c>
      <c r="D55" s="20">
        <v>0</v>
      </c>
      <c r="E55" s="20"/>
      <c r="F55" s="20"/>
      <c r="G55" s="20">
        <v>2881</v>
      </c>
    </row>
    <row r="56" spans="2:7" x14ac:dyDescent="0.25">
      <c r="B56" s="2" t="s">
        <v>64</v>
      </c>
      <c r="C56" s="20">
        <v>35000</v>
      </c>
      <c r="D56" s="20">
        <v>0</v>
      </c>
      <c r="E56" s="20">
        <v>-12472.8</v>
      </c>
      <c r="F56" s="20"/>
      <c r="G56" s="20">
        <v>22527.200000000001</v>
      </c>
    </row>
    <row r="57" spans="2:7" x14ac:dyDescent="0.25">
      <c r="B57" s="2" t="s">
        <v>60</v>
      </c>
      <c r="C57" s="20">
        <v>16783.439999999999</v>
      </c>
      <c r="D57" s="20">
        <v>0</v>
      </c>
      <c r="E57" s="20"/>
      <c r="F57" s="20"/>
      <c r="G57" s="20">
        <v>16783.439999999999</v>
      </c>
    </row>
    <row r="58" spans="2:7" x14ac:dyDescent="0.25">
      <c r="B58" s="2" t="s">
        <v>61</v>
      </c>
      <c r="C58" s="20">
        <v>18313.079999999998</v>
      </c>
      <c r="D58" s="20">
        <v>0</v>
      </c>
      <c r="E58" s="20"/>
      <c r="F58" s="20"/>
      <c r="G58" s="20">
        <v>18313.079999999998</v>
      </c>
    </row>
    <row r="59" spans="2:7" x14ac:dyDescent="0.25">
      <c r="B59" s="2" t="s">
        <v>64</v>
      </c>
      <c r="C59" s="20">
        <v>25078.93</v>
      </c>
      <c r="D59" s="20">
        <v>0</v>
      </c>
      <c r="E59" s="20"/>
      <c r="F59" s="20"/>
      <c r="G59" s="20">
        <v>25078.93</v>
      </c>
    </row>
    <row r="60" spans="2:7" x14ac:dyDescent="0.25">
      <c r="B60" s="2" t="s">
        <v>64</v>
      </c>
      <c r="C60" s="20">
        <v>25078.93</v>
      </c>
      <c r="D60" s="20">
        <v>0</v>
      </c>
      <c r="E60" s="20"/>
      <c r="F60" s="20"/>
      <c r="G60" s="20">
        <v>25078.93</v>
      </c>
    </row>
    <row r="61" spans="2:7" x14ac:dyDescent="0.25">
      <c r="B61" s="2" t="s">
        <v>61</v>
      </c>
      <c r="C61" s="20">
        <v>55993.34</v>
      </c>
      <c r="D61" s="20">
        <v>0</v>
      </c>
      <c r="E61" s="20"/>
      <c r="F61" s="20"/>
      <c r="G61" s="20">
        <v>55993.34</v>
      </c>
    </row>
    <row r="62" spans="2:7" x14ac:dyDescent="0.25">
      <c r="B62" s="2" t="s">
        <v>61</v>
      </c>
      <c r="C62" s="20">
        <v>1550.1800000000003</v>
      </c>
      <c r="D62" s="20">
        <v>0</v>
      </c>
      <c r="E62" s="20">
        <v>-1550.18</v>
      </c>
      <c r="F62" s="20"/>
      <c r="G62" s="20">
        <v>2.2737367544323206E-13</v>
      </c>
    </row>
    <row r="63" spans="2:7" x14ac:dyDescent="0.25">
      <c r="B63" s="2" t="s">
        <v>61</v>
      </c>
      <c r="C63" s="20">
        <v>5445</v>
      </c>
      <c r="D63" s="20">
        <v>0</v>
      </c>
      <c r="E63" s="20"/>
      <c r="F63" s="20"/>
      <c r="G63" s="20">
        <v>5445</v>
      </c>
    </row>
    <row r="64" spans="2:7" x14ac:dyDescent="0.25">
      <c r="B64" s="2" t="s">
        <v>61</v>
      </c>
      <c r="C64" s="20">
        <v>1383.0200000000004</v>
      </c>
      <c r="D64" s="20">
        <v>0</v>
      </c>
      <c r="E64" s="20"/>
      <c r="F64" s="20"/>
      <c r="G64" s="20">
        <v>1383.0200000000004</v>
      </c>
    </row>
    <row r="65" spans="2:7" x14ac:dyDescent="0.25">
      <c r="B65" s="2" t="s">
        <v>61</v>
      </c>
      <c r="C65" s="20">
        <v>24934.2</v>
      </c>
      <c r="D65" s="20">
        <v>0</v>
      </c>
      <c r="E65" s="20"/>
      <c r="F65" s="20"/>
      <c r="G65" s="20">
        <v>24934.2</v>
      </c>
    </row>
    <row r="66" spans="2:7" x14ac:dyDescent="0.25">
      <c r="B66" s="2" t="s">
        <v>61</v>
      </c>
      <c r="C66" s="20">
        <v>20140.98</v>
      </c>
      <c r="D66" s="20">
        <v>0</v>
      </c>
      <c r="E66" s="20">
        <v>-9240.09</v>
      </c>
      <c r="F66" s="20"/>
      <c r="G66" s="20">
        <v>10900.89</v>
      </c>
    </row>
    <row r="67" spans="2:7" x14ac:dyDescent="0.25">
      <c r="B67" s="2" t="s">
        <v>61</v>
      </c>
      <c r="C67" s="20">
        <v>30269.38</v>
      </c>
      <c r="D67" s="20">
        <v>0</v>
      </c>
      <c r="E67" s="20"/>
      <c r="F67" s="20"/>
      <c r="G67" s="20">
        <v>30269.38</v>
      </c>
    </row>
    <row r="68" spans="2:7" x14ac:dyDescent="0.25">
      <c r="B68" s="2" t="s">
        <v>61</v>
      </c>
      <c r="C68" s="20">
        <v>19014.580000000002</v>
      </c>
      <c r="D68" s="20">
        <v>0</v>
      </c>
      <c r="E68" s="20">
        <v>-19014.579999999998</v>
      </c>
      <c r="F68" s="20"/>
      <c r="G68" s="20">
        <v>3.637978807091713E-12</v>
      </c>
    </row>
    <row r="69" spans="2:7" x14ac:dyDescent="0.25">
      <c r="B69" s="2" t="s">
        <v>64</v>
      </c>
      <c r="C69" s="20">
        <v>50175.03</v>
      </c>
      <c r="D69" s="20">
        <v>0</v>
      </c>
      <c r="E69" s="20"/>
      <c r="F69" s="20"/>
      <c r="G69" s="20">
        <v>50175.03</v>
      </c>
    </row>
    <row r="70" spans="2:7" x14ac:dyDescent="0.25">
      <c r="B70" s="2" t="s">
        <v>61</v>
      </c>
      <c r="C70" s="20">
        <v>20140.98</v>
      </c>
      <c r="D70" s="20">
        <v>0</v>
      </c>
      <c r="E70" s="20">
        <v>-1075</v>
      </c>
      <c r="F70" s="20"/>
      <c r="G70" s="20">
        <v>19065.98</v>
      </c>
    </row>
    <row r="71" spans="2:7" x14ac:dyDescent="0.25">
      <c r="B71" s="2" t="s">
        <v>64</v>
      </c>
      <c r="C71" s="20">
        <v>20753.509999999998</v>
      </c>
      <c r="D71" s="20">
        <v>0</v>
      </c>
      <c r="E71" s="20"/>
      <c r="F71" s="20"/>
      <c r="G71" s="20">
        <v>20753.509999999998</v>
      </c>
    </row>
    <row r="72" spans="2:7" x14ac:dyDescent="0.25">
      <c r="B72" s="2" t="s">
        <v>64</v>
      </c>
      <c r="C72" s="20">
        <v>9345.51</v>
      </c>
      <c r="D72" s="20">
        <v>0</v>
      </c>
      <c r="E72" s="20"/>
      <c r="F72" s="20"/>
      <c r="G72" s="20">
        <v>9345.51</v>
      </c>
    </row>
    <row r="73" spans="2:7" x14ac:dyDescent="0.25">
      <c r="B73" s="2" t="s">
        <v>64</v>
      </c>
      <c r="C73" s="20">
        <v>25312.87</v>
      </c>
      <c r="D73" s="20">
        <v>0</v>
      </c>
      <c r="E73" s="20"/>
      <c r="F73" s="20"/>
      <c r="G73" s="20">
        <v>25312.87</v>
      </c>
    </row>
    <row r="74" spans="2:7" x14ac:dyDescent="0.25">
      <c r="B74" s="2" t="s">
        <v>61</v>
      </c>
      <c r="C74" s="20">
        <v>25060.639999999999</v>
      </c>
      <c r="D74" s="20">
        <v>0</v>
      </c>
      <c r="E74" s="20"/>
      <c r="F74" s="20"/>
      <c r="G74" s="20">
        <v>25060.639999999999</v>
      </c>
    </row>
    <row r="75" spans="2:7" x14ac:dyDescent="0.25">
      <c r="B75" s="2" t="s">
        <v>64</v>
      </c>
      <c r="C75" s="20">
        <v>35145.67</v>
      </c>
      <c r="D75" s="20">
        <v>0</v>
      </c>
      <c r="E75" s="20"/>
      <c r="F75" s="20"/>
      <c r="G75" s="20">
        <v>35145.67</v>
      </c>
    </row>
    <row r="76" spans="2:7" x14ac:dyDescent="0.25">
      <c r="B76" s="2" t="s">
        <v>61</v>
      </c>
      <c r="C76" s="20">
        <v>19541.919999999998</v>
      </c>
      <c r="D76" s="20">
        <v>0</v>
      </c>
      <c r="E76" s="20"/>
      <c r="F76" s="20"/>
      <c r="G76" s="20">
        <v>19541.919999999998</v>
      </c>
    </row>
    <row r="77" spans="2:7" x14ac:dyDescent="0.25">
      <c r="B77" s="2" t="s">
        <v>61</v>
      </c>
      <c r="C77" s="20">
        <v>15506.79</v>
      </c>
      <c r="D77" s="20">
        <v>0</v>
      </c>
      <c r="E77" s="20"/>
      <c r="F77" s="20"/>
      <c r="G77" s="20">
        <v>15506.79</v>
      </c>
    </row>
    <row r="78" spans="2:7" x14ac:dyDescent="0.25">
      <c r="B78" s="2" t="s">
        <v>61</v>
      </c>
      <c r="C78" s="20">
        <v>86844.78</v>
      </c>
      <c r="D78" s="20">
        <v>0</v>
      </c>
      <c r="E78" s="20"/>
      <c r="F78" s="20"/>
      <c r="G78" s="20">
        <v>86844.78</v>
      </c>
    </row>
    <row r="79" spans="2:7" x14ac:dyDescent="0.25">
      <c r="B79" s="2" t="s">
        <v>61</v>
      </c>
      <c r="C79" s="20">
        <v>14330.939999999999</v>
      </c>
      <c r="D79" s="20">
        <v>0</v>
      </c>
      <c r="E79" s="20">
        <v>-74</v>
      </c>
      <c r="F79" s="20"/>
      <c r="G79" s="20">
        <v>14256.939999999999</v>
      </c>
    </row>
    <row r="80" spans="2:7" x14ac:dyDescent="0.25">
      <c r="B80" s="2" t="s">
        <v>61</v>
      </c>
      <c r="C80" s="20">
        <v>13244.92</v>
      </c>
      <c r="D80" s="20">
        <v>0</v>
      </c>
      <c r="E80" s="20"/>
      <c r="F80" s="20"/>
      <c r="G80" s="20">
        <v>13244.92</v>
      </c>
    </row>
    <row r="81" spans="2:7" x14ac:dyDescent="0.25">
      <c r="B81" s="2" t="s">
        <v>62</v>
      </c>
      <c r="C81" s="20">
        <v>4500</v>
      </c>
      <c r="D81" s="20">
        <v>0</v>
      </c>
      <c r="E81" s="20"/>
      <c r="F81" s="20"/>
      <c r="G81" s="20">
        <v>4500</v>
      </c>
    </row>
    <row r="82" spans="2:7" x14ac:dyDescent="0.25">
      <c r="B82" s="2" t="s">
        <v>64</v>
      </c>
      <c r="C82" s="20">
        <v>211859.12</v>
      </c>
      <c r="D82" s="20">
        <v>0</v>
      </c>
      <c r="E82" s="20">
        <v>-211859.12</v>
      </c>
      <c r="F82" s="20"/>
      <c r="G82" s="20">
        <v>0</v>
      </c>
    </row>
    <row r="83" spans="2:7" x14ac:dyDescent="0.25">
      <c r="B83" s="2" t="s">
        <v>61</v>
      </c>
      <c r="C83" s="20">
        <v>15371.21</v>
      </c>
      <c r="D83" s="20">
        <v>0</v>
      </c>
      <c r="E83" s="20"/>
      <c r="F83" s="20"/>
      <c r="G83" s="20">
        <v>15371.21</v>
      </c>
    </row>
    <row r="84" spans="2:7" x14ac:dyDescent="0.25">
      <c r="B84" s="2" t="s">
        <v>62</v>
      </c>
      <c r="C84" s="20">
        <v>6000</v>
      </c>
      <c r="D84" s="20">
        <v>0</v>
      </c>
      <c r="E84" s="20"/>
      <c r="F84" s="20"/>
      <c r="G84" s="20">
        <v>6000</v>
      </c>
    </row>
    <row r="85" spans="2:7" x14ac:dyDescent="0.25">
      <c r="B85" s="2" t="s">
        <v>60</v>
      </c>
      <c r="C85" s="20">
        <v>83903.21</v>
      </c>
      <c r="D85" s="20">
        <v>0</v>
      </c>
      <c r="E85" s="20"/>
      <c r="F85" s="20"/>
      <c r="G85" s="20">
        <v>83903.21</v>
      </c>
    </row>
    <row r="86" spans="2:7" x14ac:dyDescent="0.25">
      <c r="B86" s="2" t="s">
        <v>61</v>
      </c>
      <c r="C86" s="20">
        <v>30032.080000000002</v>
      </c>
      <c r="D86" s="20">
        <v>0</v>
      </c>
      <c r="E86" s="20"/>
      <c r="F86" s="20"/>
      <c r="G86" s="20">
        <v>30032.080000000002</v>
      </c>
    </row>
    <row r="87" spans="2:7" x14ac:dyDescent="0.25">
      <c r="B87" s="2" t="s">
        <v>61</v>
      </c>
      <c r="C87" s="20">
        <v>1950</v>
      </c>
      <c r="D87" s="20">
        <v>150</v>
      </c>
      <c r="E87" s="20"/>
      <c r="F87" s="20"/>
      <c r="G87" s="20">
        <v>2100</v>
      </c>
    </row>
    <row r="88" spans="2:7" x14ac:dyDescent="0.25">
      <c r="B88" s="2" t="s">
        <v>61</v>
      </c>
      <c r="C88" s="20">
        <v>25410.68</v>
      </c>
      <c r="D88" s="20">
        <v>0</v>
      </c>
      <c r="E88" s="20"/>
      <c r="F88" s="20"/>
      <c r="G88" s="20">
        <v>25410.68</v>
      </c>
    </row>
    <row r="89" spans="2:7" x14ac:dyDescent="0.25">
      <c r="B89" s="2" t="s">
        <v>62</v>
      </c>
      <c r="C89" s="20">
        <v>4000</v>
      </c>
      <c r="D89" s="20">
        <v>0</v>
      </c>
      <c r="E89" s="20"/>
      <c r="F89" s="20"/>
      <c r="G89" s="20">
        <v>4000</v>
      </c>
    </row>
    <row r="90" spans="2:7" x14ac:dyDescent="0.25">
      <c r="B90" s="2" t="s">
        <v>64</v>
      </c>
      <c r="C90" s="20">
        <v>0</v>
      </c>
      <c r="D90" s="20">
        <v>63698.83</v>
      </c>
      <c r="E90" s="20"/>
      <c r="F90" s="20"/>
      <c r="G90" s="20">
        <v>63698.83</v>
      </c>
    </row>
    <row r="91" spans="2:7" x14ac:dyDescent="0.25">
      <c r="B91" s="2" t="s">
        <v>64</v>
      </c>
      <c r="C91" s="20">
        <v>0</v>
      </c>
      <c r="D91" s="20">
        <v>17228.580000000002</v>
      </c>
      <c r="E91" s="20"/>
      <c r="F91" s="20"/>
      <c r="G91" s="20">
        <v>17228.580000000002</v>
      </c>
    </row>
    <row r="92" spans="2:7" x14ac:dyDescent="0.25">
      <c r="B92" s="2" t="s">
        <v>61</v>
      </c>
      <c r="C92" s="20">
        <v>0</v>
      </c>
      <c r="D92" s="20">
        <v>31387.93</v>
      </c>
      <c r="E92" s="20"/>
      <c r="F92" s="20"/>
      <c r="G92" s="20">
        <v>31387.93</v>
      </c>
    </row>
    <row r="93" spans="2:7" x14ac:dyDescent="0.25">
      <c r="B93" s="2" t="s">
        <v>67</v>
      </c>
      <c r="C93" s="20">
        <v>-50</v>
      </c>
      <c r="D93" s="20">
        <v>0</v>
      </c>
      <c r="E93" s="20"/>
      <c r="F93" s="20"/>
      <c r="G93" s="20">
        <v>-50</v>
      </c>
    </row>
    <row r="94" spans="2:7" x14ac:dyDescent="0.25">
      <c r="B94" s="2" t="s">
        <v>67</v>
      </c>
      <c r="C94" s="20">
        <v>-5000</v>
      </c>
      <c r="D94" s="20">
        <v>0</v>
      </c>
      <c r="E94" s="20"/>
      <c r="F94" s="20"/>
      <c r="G94" s="20">
        <v>-5000</v>
      </c>
    </row>
    <row r="95" spans="2:7" x14ac:dyDescent="0.25">
      <c r="B95" s="2" t="s">
        <v>67</v>
      </c>
      <c r="C95" s="20">
        <v>-26683.65</v>
      </c>
      <c r="D95" s="20">
        <v>0</v>
      </c>
      <c r="E95" s="20"/>
      <c r="F95" s="20"/>
      <c r="G95" s="20">
        <v>-26683.65</v>
      </c>
    </row>
    <row r="96" spans="2:7" x14ac:dyDescent="0.25">
      <c r="B96" s="2" t="s">
        <v>67</v>
      </c>
      <c r="C96" s="20">
        <v>-46896.25</v>
      </c>
      <c r="D96" s="20">
        <v>0</v>
      </c>
      <c r="E96" s="20"/>
      <c r="F96" s="20">
        <v>46896.25</v>
      </c>
      <c r="G96" s="20">
        <v>0</v>
      </c>
    </row>
    <row r="97" spans="2:7" x14ac:dyDescent="0.25">
      <c r="B97" s="2" t="s">
        <v>67</v>
      </c>
      <c r="C97" s="20">
        <v>-32440.6</v>
      </c>
      <c r="D97" s="20">
        <v>0</v>
      </c>
      <c r="E97" s="20"/>
      <c r="F97" s="20"/>
      <c r="G97" s="20">
        <v>-32440.6</v>
      </c>
    </row>
    <row r="98" spans="2:7" x14ac:dyDescent="0.25">
      <c r="B98" s="2" t="s">
        <v>67</v>
      </c>
      <c r="C98" s="20">
        <v>-10098.35</v>
      </c>
      <c r="D98" s="20">
        <v>0</v>
      </c>
      <c r="E98" s="20"/>
      <c r="F98" s="20">
        <v>10098.35</v>
      </c>
      <c r="G98" s="20">
        <v>0</v>
      </c>
    </row>
    <row r="99" spans="2:7" x14ac:dyDescent="0.25">
      <c r="B99" s="2" t="s">
        <v>67</v>
      </c>
      <c r="C99" s="20">
        <v>-10031.209999999999</v>
      </c>
      <c r="D99" s="20">
        <v>0</v>
      </c>
      <c r="E99" s="20"/>
      <c r="F99" s="20"/>
      <c r="G99" s="20">
        <v>-10031.209999999999</v>
      </c>
    </row>
    <row r="100" spans="2:7" x14ac:dyDescent="0.25">
      <c r="B100" s="2" t="s">
        <v>67</v>
      </c>
      <c r="C100" s="20">
        <v>-58688.33</v>
      </c>
      <c r="D100" s="20">
        <v>0</v>
      </c>
      <c r="E100" s="20"/>
      <c r="F100" s="20"/>
      <c r="G100" s="20">
        <v>-58688.33</v>
      </c>
    </row>
    <row r="101" spans="2:7" x14ac:dyDescent="0.25">
      <c r="B101" s="2" t="s">
        <v>67</v>
      </c>
      <c r="C101" s="20">
        <v>-6202.1799999999994</v>
      </c>
      <c r="D101" s="20">
        <v>0</v>
      </c>
      <c r="E101" s="20"/>
      <c r="F101" s="20">
        <v>6202.18</v>
      </c>
      <c r="G101" s="20">
        <v>0</v>
      </c>
    </row>
    <row r="102" spans="2:7" x14ac:dyDescent="0.25">
      <c r="B102" s="2" t="s">
        <v>67</v>
      </c>
      <c r="C102" s="20">
        <v>-4822.6400000000003</v>
      </c>
      <c r="D102" s="20">
        <v>0</v>
      </c>
      <c r="E102" s="20"/>
      <c r="F102" s="20"/>
      <c r="G102" s="20">
        <v>-4822.6400000000003</v>
      </c>
    </row>
    <row r="103" spans="2:7" x14ac:dyDescent="0.25">
      <c r="B103" s="2" t="s">
        <v>67</v>
      </c>
      <c r="C103" s="20">
        <v>-20424.86</v>
      </c>
      <c r="D103" s="20">
        <v>0</v>
      </c>
      <c r="E103" s="20"/>
      <c r="F103" s="20">
        <v>20424.86</v>
      </c>
      <c r="G103" s="20">
        <v>0</v>
      </c>
    </row>
    <row r="104" spans="2:7" x14ac:dyDescent="0.25">
      <c r="B104" s="2" t="s">
        <v>67</v>
      </c>
      <c r="C104" s="20">
        <v>-6327.64</v>
      </c>
      <c r="D104" s="20">
        <v>0</v>
      </c>
      <c r="E104" s="20"/>
      <c r="F104" s="20"/>
      <c r="G104" s="20">
        <v>-6327.64</v>
      </c>
    </row>
    <row r="105" spans="2:7" x14ac:dyDescent="0.25">
      <c r="B105" s="2" t="s">
        <v>67</v>
      </c>
      <c r="C105" s="20">
        <v>-12670.61</v>
      </c>
      <c r="D105" s="20">
        <v>0</v>
      </c>
      <c r="E105" s="20"/>
      <c r="F105" s="20">
        <v>10412</v>
      </c>
      <c r="G105" s="20">
        <v>-2258.6100000000006</v>
      </c>
    </row>
    <row r="106" spans="2:7" x14ac:dyDescent="0.25">
      <c r="B106" s="2" t="s">
        <v>67</v>
      </c>
      <c r="C106" s="20">
        <v>-5063.1000000000004</v>
      </c>
      <c r="D106" s="20">
        <v>0</v>
      </c>
      <c r="E106" s="20"/>
      <c r="F106" s="20"/>
      <c r="G106" s="20">
        <v>-5063.1000000000004</v>
      </c>
    </row>
    <row r="107" spans="2:7" x14ac:dyDescent="0.25">
      <c r="B107" s="2" t="s">
        <v>67</v>
      </c>
      <c r="C107" s="20">
        <v>-5933.93</v>
      </c>
      <c r="D107" s="20">
        <v>0</v>
      </c>
      <c r="E107" s="20"/>
      <c r="F107" s="20"/>
      <c r="G107" s="20">
        <v>-5933.93</v>
      </c>
    </row>
    <row r="108" spans="2:7" x14ac:dyDescent="0.25">
      <c r="B108" s="2" t="s">
        <v>67</v>
      </c>
      <c r="C108" s="20">
        <v>-35400</v>
      </c>
      <c r="D108" s="20">
        <v>0</v>
      </c>
      <c r="E108" s="20"/>
      <c r="F108" s="20">
        <v>35400</v>
      </c>
      <c r="G108" s="20">
        <v>0</v>
      </c>
    </row>
    <row r="109" spans="2:7" x14ac:dyDescent="0.25">
      <c r="B109" s="2" t="s">
        <v>67</v>
      </c>
      <c r="C109" s="20">
        <v>-9884.16</v>
      </c>
      <c r="D109" s="20">
        <v>0</v>
      </c>
      <c r="E109" s="20"/>
      <c r="F109" s="20"/>
      <c r="G109" s="20">
        <v>-9884.16</v>
      </c>
    </row>
    <row r="110" spans="2:7" x14ac:dyDescent="0.25">
      <c r="B110" s="2" t="s">
        <v>67</v>
      </c>
      <c r="C110" s="20">
        <v>-11583.6</v>
      </c>
      <c r="D110" s="20">
        <v>0</v>
      </c>
      <c r="E110" s="20"/>
      <c r="F110" s="20"/>
      <c r="G110" s="20">
        <v>-11583.6</v>
      </c>
    </row>
    <row r="111" spans="2:7" x14ac:dyDescent="0.25">
      <c r="B111" s="2" t="s">
        <v>67</v>
      </c>
      <c r="C111" s="20">
        <v>-4942.08</v>
      </c>
      <c r="D111" s="20">
        <v>0</v>
      </c>
      <c r="E111" s="20"/>
      <c r="F111" s="20"/>
      <c r="G111" s="20">
        <v>-4942.08</v>
      </c>
    </row>
    <row r="112" spans="2:7" x14ac:dyDescent="0.25">
      <c r="B112" s="2" t="s">
        <v>67</v>
      </c>
      <c r="C112" s="20">
        <v>-5791.8</v>
      </c>
      <c r="D112" s="20">
        <v>0</v>
      </c>
      <c r="E112" s="20"/>
      <c r="F112" s="20"/>
      <c r="G112" s="20">
        <v>-5791.8</v>
      </c>
    </row>
    <row r="113" spans="2:7" x14ac:dyDescent="0.25">
      <c r="B113" s="2" t="s">
        <v>67</v>
      </c>
      <c r="C113" s="20">
        <v>0</v>
      </c>
      <c r="D113" s="20">
        <v>-50715.63</v>
      </c>
      <c r="E113" s="20"/>
      <c r="F113" s="20"/>
      <c r="G113" s="20">
        <v>-50715.63</v>
      </c>
    </row>
    <row r="114" spans="2:7" x14ac:dyDescent="0.25">
      <c r="B114" s="2" t="s">
        <v>67</v>
      </c>
      <c r="C114" s="20">
        <v>0</v>
      </c>
      <c r="D114" s="20">
        <v>-4057.25</v>
      </c>
      <c r="E114" s="20"/>
      <c r="F114" s="20"/>
      <c r="G114" s="20">
        <v>-4057.25</v>
      </c>
    </row>
    <row r="115" spans="2:7" x14ac:dyDescent="0.25">
      <c r="B115" s="2" t="s">
        <v>67</v>
      </c>
      <c r="C115" s="20">
        <v>0</v>
      </c>
      <c r="D115" s="20">
        <v>-5071.5600000000004</v>
      </c>
      <c r="E115" s="20"/>
      <c r="F115" s="20"/>
      <c r="G115" s="20">
        <v>-5071.5600000000004</v>
      </c>
    </row>
    <row r="116" spans="2:7" x14ac:dyDescent="0.25">
      <c r="B116" s="2" t="s">
        <v>67</v>
      </c>
      <c r="C116" s="20">
        <v>0</v>
      </c>
      <c r="D116" s="20">
        <v>-88478.47</v>
      </c>
      <c r="E116" s="20"/>
      <c r="F116" s="20"/>
      <c r="G116" s="20">
        <v>-88478.47</v>
      </c>
    </row>
    <row r="117" spans="2:7" x14ac:dyDescent="0.25">
      <c r="B117" s="2" t="s">
        <v>67</v>
      </c>
      <c r="C117" s="20">
        <v>0</v>
      </c>
      <c r="D117" s="20">
        <v>-4678.17</v>
      </c>
      <c r="E117" s="20"/>
      <c r="F117" s="20"/>
      <c r="G117" s="20">
        <v>-4678.17</v>
      </c>
    </row>
    <row r="118" spans="2:7" x14ac:dyDescent="0.25">
      <c r="B118" s="2" t="s">
        <v>67</v>
      </c>
      <c r="C118" s="20">
        <v>0</v>
      </c>
      <c r="D118" s="20">
        <v>-6287.76</v>
      </c>
      <c r="E118" s="20"/>
      <c r="F118" s="20"/>
      <c r="G118" s="20">
        <v>-6287.76</v>
      </c>
    </row>
    <row r="119" spans="2:7" x14ac:dyDescent="0.25">
      <c r="B119" s="2" t="s">
        <v>67</v>
      </c>
      <c r="C119" s="20">
        <v>0</v>
      </c>
      <c r="D119" s="20">
        <v>-15643.59</v>
      </c>
      <c r="E119" s="20"/>
      <c r="F119" s="20"/>
      <c r="G119" s="20">
        <v>-15643.59</v>
      </c>
    </row>
    <row r="120" spans="2:7" x14ac:dyDescent="0.25">
      <c r="B120" s="2" t="s">
        <v>67</v>
      </c>
      <c r="C120" s="20">
        <v>0</v>
      </c>
      <c r="D120" s="20">
        <v>-18333.16</v>
      </c>
      <c r="E120" s="20"/>
      <c r="F120" s="20"/>
      <c r="G120" s="20">
        <v>-18333.16</v>
      </c>
    </row>
    <row r="121" spans="2:7" x14ac:dyDescent="0.25">
      <c r="B121" s="2" t="s">
        <v>67</v>
      </c>
      <c r="C121" s="20">
        <v>0</v>
      </c>
      <c r="D121" s="20">
        <v>-18155.2</v>
      </c>
      <c r="E121" s="20"/>
      <c r="F121" s="20"/>
      <c r="G121" s="20">
        <v>-18155.2</v>
      </c>
    </row>
    <row r="122" spans="2:7" x14ac:dyDescent="0.25">
      <c r="B122" s="2" t="s">
        <v>67</v>
      </c>
      <c r="C122" s="20">
        <v>0</v>
      </c>
      <c r="D122" s="20">
        <v>-21276.75</v>
      </c>
      <c r="E122" s="20"/>
      <c r="F122" s="20"/>
      <c r="G122" s="20">
        <v>-21276.75</v>
      </c>
    </row>
    <row r="123" spans="2:7" x14ac:dyDescent="0.25">
      <c r="B123" s="2" t="s">
        <v>67</v>
      </c>
      <c r="C123" s="20">
        <v>0</v>
      </c>
      <c r="D123" s="20">
        <v>-3103.95</v>
      </c>
      <c r="E123" s="20"/>
      <c r="F123" s="20"/>
      <c r="G123" s="20">
        <v>-3103.95</v>
      </c>
    </row>
    <row r="124" spans="2:7" x14ac:dyDescent="0.25">
      <c r="B124" s="2" t="s">
        <v>67</v>
      </c>
      <c r="C124" s="20">
        <v>0</v>
      </c>
      <c r="D124" s="20">
        <v>-161950.54999999999</v>
      </c>
      <c r="E124" s="20"/>
      <c r="F124" s="20"/>
      <c r="G124" s="20">
        <v>-161950.54999999999</v>
      </c>
    </row>
    <row r="125" spans="2:7" x14ac:dyDescent="0.25">
      <c r="B125" s="2" t="s">
        <v>67</v>
      </c>
      <c r="C125" s="20">
        <v>0</v>
      </c>
      <c r="D125" s="20">
        <v>-6150</v>
      </c>
      <c r="E125" s="20"/>
      <c r="F125" s="20"/>
      <c r="G125" s="20">
        <v>-6150</v>
      </c>
    </row>
    <row r="126" spans="2:7" x14ac:dyDescent="0.25">
      <c r="B126" s="2" t="s">
        <v>67</v>
      </c>
      <c r="C126" s="20">
        <v>0</v>
      </c>
      <c r="D126" s="20">
        <v>-23938.45</v>
      </c>
      <c r="E126" s="20"/>
      <c r="F126" s="20"/>
      <c r="G126" s="20">
        <v>-23938.45</v>
      </c>
    </row>
    <row r="127" spans="2:7" x14ac:dyDescent="0.25">
      <c r="B127" s="2" t="s">
        <v>67</v>
      </c>
      <c r="C127" s="20">
        <v>0</v>
      </c>
      <c r="D127" s="20">
        <v>-4600</v>
      </c>
      <c r="E127" s="20"/>
      <c r="F127" s="20"/>
      <c r="G127" s="20">
        <v>-4600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A0003F9DB0A443838EFE38DD8CD408" ma:contentTypeVersion="0" ma:contentTypeDescription="Create a new document." ma:contentTypeScope="" ma:versionID="510eca3b6d67767da906ace61ffd8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013388-FF00-41F0-BF0C-07093EDA72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9C1A8E9-D7E3-4D20-95E4-33C9A07BA5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84A01E-6ADC-4060-A09C-13B0CE0DFDE8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FOI</vt:lpstr>
      <vt:lpstr>SANG &amp; SAMM</vt:lpstr>
      <vt:lpstr>1314</vt:lpstr>
      <vt:lpstr>1415</vt:lpstr>
      <vt:lpstr>1516</vt:lpstr>
      <vt:lpstr>1617</vt:lpstr>
      <vt:lpstr>1718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Rosie Trussler</dc:creator>
  <cp:lastModifiedBy>Rosie Trussler</cp:lastModifiedBy>
  <dcterms:created xsi:type="dcterms:W3CDTF">2019-09-02T07:53:20Z</dcterms:created>
  <dcterms:modified xsi:type="dcterms:W3CDTF">2019-09-02T09:17:49Z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0x010100AAA0003F9DB0A443838EFE38DD8CD408</vt:lpwstr>
  </property>
</Properties>
</file>